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tables/table8.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tables/table2.xml" ContentType="application/vnd.openxmlformats-officedocument.spreadsheetml.table+xml"/>
  <Override PartName="/xl/tables/table1.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720" yWindow="615" windowWidth="14640" windowHeight="7530" tabRatio="701"/>
  </bookViews>
  <sheets>
    <sheet name="MSAP AS F005.2" sheetId="12" r:id="rId1"/>
    <sheet name="AO" sheetId="1" r:id="rId2"/>
    <sheet name="Critical Locations" sheetId="2" r:id="rId3"/>
    <sheet name="Activities" sheetId="3" r:id="rId4"/>
    <sheet name="Technical Areas" sheetId="4" r:id="rId5"/>
    <sheet name="Assessment Program" sheetId="5" r:id="rId6"/>
    <sheet name="Witnessed Audits" sheetId="10" r:id="rId7"/>
    <sheet name="AOAP Change Log" sheetId="9" r:id="rId8"/>
    <sheet name="NC Log" sheetId="6" r:id="rId9"/>
    <sheet name="NC Profile" sheetId="7" r:id="rId10"/>
    <sheet name="Complaint Log" sheetId="11" r:id="rId11"/>
    <sheet name="AO Reports" sheetId="13" r:id="rId12"/>
    <sheet name="Lists" sheetId="8" r:id="rId13"/>
  </sheets>
  <definedNames>
    <definedName name="_xlnm.Print_Area" localSheetId="2">'Critical Locations'!$A$1:$T$12</definedName>
    <definedName name="_xlnm.Print_Area" localSheetId="9">'NC Profile'!$A$1:$Q$329</definedName>
    <definedName name="_xlnm.Print_Titles" localSheetId="2">'Critical Locations'!$A:$A</definedName>
    <definedName name="_xlnm.Print_Titles" localSheetId="4">'Technical Areas'!$1:$2</definedName>
  </definedNames>
  <calcPr calcId="145621"/>
  <customWorkbookViews>
    <customWorkbookView name="Winter, Marc-Henri - Personal View" guid="{6F2D69B1-79C6-4868-95A7-4CC228B1210C}" mergeInterval="0" personalView="1" maximized="1" windowWidth="1920" windowHeight="894" tabRatio="701" activeSheetId="11"/>
  </customWorkbookViews>
</workbook>
</file>

<file path=xl/calcChain.xml><?xml version="1.0" encoding="utf-8"?>
<calcChain xmlns="http://schemas.openxmlformats.org/spreadsheetml/2006/main">
  <c r="E4" i="1" l="1"/>
  <c r="I5" i="13"/>
  <c r="K5" i="13" s="1"/>
  <c r="I6" i="13"/>
  <c r="I7" i="13"/>
  <c r="I8" i="13"/>
  <c r="I9" i="13"/>
  <c r="I10" i="13"/>
  <c r="I11" i="13"/>
  <c r="I12" i="13"/>
  <c r="I13" i="13"/>
  <c r="I14" i="13"/>
  <c r="D5" i="6"/>
  <c r="D6" i="6"/>
  <c r="D7" i="6"/>
  <c r="D8" i="6"/>
  <c r="D9" i="6"/>
  <c r="D10" i="6"/>
  <c r="D11" i="6"/>
  <c r="D12" i="6"/>
  <c r="D13" i="6"/>
  <c r="D14" i="6"/>
  <c r="D15" i="6"/>
  <c r="D16" i="6"/>
  <c r="D17" i="6"/>
  <c r="D18" i="6"/>
  <c r="D19" i="6"/>
  <c r="D20" i="6"/>
  <c r="D21" i="6"/>
  <c r="D22" i="6"/>
  <c r="D23" i="6"/>
  <c r="D24" i="6"/>
  <c r="D4" i="6"/>
  <c r="E98" i="7" l="1"/>
  <c r="F98" i="7"/>
  <c r="G98" i="7"/>
  <c r="H98" i="7"/>
  <c r="I98" i="7"/>
  <c r="J98" i="7"/>
  <c r="K98" i="7"/>
  <c r="L98" i="7"/>
  <c r="M98" i="7"/>
  <c r="N98" i="7"/>
  <c r="O98" i="7"/>
  <c r="P98" i="7"/>
  <c r="Q98" i="7"/>
  <c r="R98" i="7"/>
  <c r="E92" i="7"/>
  <c r="F92" i="7"/>
  <c r="G92" i="7"/>
  <c r="H92" i="7"/>
  <c r="I92" i="7"/>
  <c r="J92" i="7"/>
  <c r="K92" i="7"/>
  <c r="L92" i="7"/>
  <c r="M92" i="7"/>
  <c r="N92" i="7"/>
  <c r="O92" i="7"/>
  <c r="P92" i="7"/>
  <c r="Q92" i="7"/>
  <c r="R92" i="7"/>
  <c r="E9" i="7"/>
  <c r="F9" i="7"/>
  <c r="G9" i="7"/>
  <c r="H9" i="7"/>
  <c r="I9" i="7"/>
  <c r="J9" i="7"/>
  <c r="K9" i="7"/>
  <c r="L9" i="7"/>
  <c r="M9" i="7"/>
  <c r="N9" i="7"/>
  <c r="O9" i="7"/>
  <c r="P9" i="7"/>
  <c r="Q9" i="7"/>
  <c r="R9" i="7"/>
  <c r="E10" i="7"/>
  <c r="F10" i="7"/>
  <c r="G10" i="7"/>
  <c r="H10" i="7"/>
  <c r="I10" i="7"/>
  <c r="J10" i="7"/>
  <c r="K10" i="7"/>
  <c r="L10" i="7"/>
  <c r="M10" i="7"/>
  <c r="N10" i="7"/>
  <c r="O10" i="7"/>
  <c r="P10" i="7"/>
  <c r="Q10" i="7"/>
  <c r="R10" i="7"/>
  <c r="E11" i="7"/>
  <c r="F11" i="7"/>
  <c r="G11" i="7"/>
  <c r="H11" i="7"/>
  <c r="I11" i="7"/>
  <c r="J11" i="7"/>
  <c r="K11" i="7"/>
  <c r="L11" i="7"/>
  <c r="M11" i="7"/>
  <c r="N11" i="7"/>
  <c r="O11" i="7"/>
  <c r="P11" i="7"/>
  <c r="Q11" i="7"/>
  <c r="R11" i="7"/>
  <c r="E12" i="7"/>
  <c r="F12" i="7"/>
  <c r="G12" i="7"/>
  <c r="H12" i="7"/>
  <c r="I12" i="7"/>
  <c r="J12" i="7"/>
  <c r="K12" i="7"/>
  <c r="L12" i="7"/>
  <c r="M12" i="7"/>
  <c r="N12" i="7"/>
  <c r="O12" i="7"/>
  <c r="P12" i="7"/>
  <c r="Q12" i="7"/>
  <c r="R12" i="7"/>
  <c r="E13" i="7"/>
  <c r="F13" i="7"/>
  <c r="G13" i="7"/>
  <c r="H13" i="7"/>
  <c r="I13" i="7"/>
  <c r="J13" i="7"/>
  <c r="K13" i="7"/>
  <c r="L13" i="7"/>
  <c r="M13" i="7"/>
  <c r="N13" i="7"/>
  <c r="O13" i="7"/>
  <c r="P13" i="7"/>
  <c r="Q13" i="7"/>
  <c r="R13" i="7"/>
  <c r="E14" i="7"/>
  <c r="F14" i="7"/>
  <c r="G14" i="7"/>
  <c r="H14" i="7"/>
  <c r="I14" i="7"/>
  <c r="J14" i="7"/>
  <c r="K14" i="7"/>
  <c r="L14" i="7"/>
  <c r="M14" i="7"/>
  <c r="N14" i="7"/>
  <c r="O14" i="7"/>
  <c r="P14" i="7"/>
  <c r="Q14" i="7"/>
  <c r="R14" i="7"/>
  <c r="E15" i="7"/>
  <c r="F15" i="7"/>
  <c r="G15" i="7"/>
  <c r="H15" i="7"/>
  <c r="I15" i="7"/>
  <c r="J15" i="7"/>
  <c r="K15" i="7"/>
  <c r="L15" i="7"/>
  <c r="M15" i="7"/>
  <c r="N15" i="7"/>
  <c r="O15" i="7"/>
  <c r="P15" i="7"/>
  <c r="Q15" i="7"/>
  <c r="R15" i="7"/>
  <c r="E16" i="7"/>
  <c r="F16" i="7"/>
  <c r="G16" i="7"/>
  <c r="H16" i="7"/>
  <c r="I16" i="7"/>
  <c r="J16" i="7"/>
  <c r="K16" i="7"/>
  <c r="L16" i="7"/>
  <c r="M16" i="7"/>
  <c r="N16" i="7"/>
  <c r="O16" i="7"/>
  <c r="P16" i="7"/>
  <c r="Q16" i="7"/>
  <c r="R16" i="7"/>
  <c r="E17" i="7"/>
  <c r="F17" i="7"/>
  <c r="G17" i="7"/>
  <c r="H17" i="7"/>
  <c r="I17" i="7"/>
  <c r="J17" i="7"/>
  <c r="K17" i="7"/>
  <c r="L17" i="7"/>
  <c r="M17" i="7"/>
  <c r="N17" i="7"/>
  <c r="O17" i="7"/>
  <c r="P17" i="7"/>
  <c r="Q17" i="7"/>
  <c r="R17" i="7"/>
  <c r="E18" i="7"/>
  <c r="F18" i="7"/>
  <c r="G18" i="7"/>
  <c r="H18" i="7"/>
  <c r="I18" i="7"/>
  <c r="J18" i="7"/>
  <c r="K18" i="7"/>
  <c r="L18" i="7"/>
  <c r="M18" i="7"/>
  <c r="N18" i="7"/>
  <c r="O18" i="7"/>
  <c r="P18" i="7"/>
  <c r="Q18" i="7"/>
  <c r="R18" i="7"/>
  <c r="E19" i="7"/>
  <c r="F19" i="7"/>
  <c r="G19" i="7"/>
  <c r="H19" i="7"/>
  <c r="I19" i="7"/>
  <c r="J19" i="7"/>
  <c r="K19" i="7"/>
  <c r="L19" i="7"/>
  <c r="M19" i="7"/>
  <c r="N19" i="7"/>
  <c r="O19" i="7"/>
  <c r="P19" i="7"/>
  <c r="Q19" i="7"/>
  <c r="R19" i="7"/>
  <c r="E20" i="7"/>
  <c r="F20" i="7"/>
  <c r="G20" i="7"/>
  <c r="H20" i="7"/>
  <c r="I20" i="7"/>
  <c r="J20" i="7"/>
  <c r="K20" i="7"/>
  <c r="L20" i="7"/>
  <c r="M20" i="7"/>
  <c r="N20" i="7"/>
  <c r="O20" i="7"/>
  <c r="P20" i="7"/>
  <c r="Q20" i="7"/>
  <c r="R20" i="7"/>
  <c r="E21" i="7"/>
  <c r="F21" i="7"/>
  <c r="G21" i="7"/>
  <c r="H21" i="7"/>
  <c r="I21" i="7"/>
  <c r="J21" i="7"/>
  <c r="K21" i="7"/>
  <c r="L21" i="7"/>
  <c r="M21" i="7"/>
  <c r="N21" i="7"/>
  <c r="O21" i="7"/>
  <c r="P21" i="7"/>
  <c r="Q21" i="7"/>
  <c r="R21" i="7"/>
  <c r="E22" i="7"/>
  <c r="F22" i="7"/>
  <c r="G22" i="7"/>
  <c r="H22" i="7"/>
  <c r="I22" i="7"/>
  <c r="J22" i="7"/>
  <c r="K22" i="7"/>
  <c r="L22" i="7"/>
  <c r="M22" i="7"/>
  <c r="N22" i="7"/>
  <c r="O22" i="7"/>
  <c r="P22" i="7"/>
  <c r="Q22" i="7"/>
  <c r="R22" i="7"/>
  <c r="E23" i="7"/>
  <c r="F23" i="7"/>
  <c r="G23" i="7"/>
  <c r="H23" i="7"/>
  <c r="I23" i="7"/>
  <c r="J23" i="7"/>
  <c r="K23" i="7"/>
  <c r="L23" i="7"/>
  <c r="M23" i="7"/>
  <c r="N23" i="7"/>
  <c r="O23" i="7"/>
  <c r="P23" i="7"/>
  <c r="Q23" i="7"/>
  <c r="R23" i="7"/>
  <c r="E24" i="7"/>
  <c r="F24" i="7"/>
  <c r="G24" i="7"/>
  <c r="H24" i="7"/>
  <c r="I24" i="7"/>
  <c r="J24" i="7"/>
  <c r="K24" i="7"/>
  <c r="L24" i="7"/>
  <c r="M24" i="7"/>
  <c r="N24" i="7"/>
  <c r="O24" i="7"/>
  <c r="P24" i="7"/>
  <c r="Q24" i="7"/>
  <c r="R24" i="7"/>
  <c r="E25" i="7"/>
  <c r="F25" i="7"/>
  <c r="G25" i="7"/>
  <c r="H25" i="7"/>
  <c r="I25" i="7"/>
  <c r="J25" i="7"/>
  <c r="K25" i="7"/>
  <c r="L25" i="7"/>
  <c r="M25" i="7"/>
  <c r="N25" i="7"/>
  <c r="O25" i="7"/>
  <c r="P25" i="7"/>
  <c r="Q25" i="7"/>
  <c r="R25" i="7"/>
  <c r="E26" i="7"/>
  <c r="F26" i="7"/>
  <c r="G26" i="7"/>
  <c r="H26" i="7"/>
  <c r="I26" i="7"/>
  <c r="J26" i="7"/>
  <c r="K26" i="7"/>
  <c r="L26" i="7"/>
  <c r="M26" i="7"/>
  <c r="N26" i="7"/>
  <c r="O26" i="7"/>
  <c r="P26" i="7"/>
  <c r="Q26" i="7"/>
  <c r="R26" i="7"/>
  <c r="E27" i="7"/>
  <c r="F27" i="7"/>
  <c r="G27" i="7"/>
  <c r="H27" i="7"/>
  <c r="I27" i="7"/>
  <c r="J27" i="7"/>
  <c r="K27" i="7"/>
  <c r="L27" i="7"/>
  <c r="M27" i="7"/>
  <c r="N27" i="7"/>
  <c r="O27" i="7"/>
  <c r="P27" i="7"/>
  <c r="Q27" i="7"/>
  <c r="R27" i="7"/>
  <c r="E28" i="7"/>
  <c r="F28" i="7"/>
  <c r="G28" i="7"/>
  <c r="H28" i="7"/>
  <c r="I28" i="7"/>
  <c r="J28" i="7"/>
  <c r="K28" i="7"/>
  <c r="L28" i="7"/>
  <c r="M28" i="7"/>
  <c r="N28" i="7"/>
  <c r="O28" i="7"/>
  <c r="P28" i="7"/>
  <c r="Q28" i="7"/>
  <c r="R28" i="7"/>
  <c r="E29" i="7"/>
  <c r="F29" i="7"/>
  <c r="G29" i="7"/>
  <c r="H29" i="7"/>
  <c r="I29" i="7"/>
  <c r="J29" i="7"/>
  <c r="K29" i="7"/>
  <c r="L29" i="7"/>
  <c r="M29" i="7"/>
  <c r="N29" i="7"/>
  <c r="O29" i="7"/>
  <c r="P29" i="7"/>
  <c r="Q29" i="7"/>
  <c r="R29" i="7"/>
  <c r="E30" i="7"/>
  <c r="F30" i="7"/>
  <c r="G30" i="7"/>
  <c r="H30" i="7"/>
  <c r="I30" i="7"/>
  <c r="J30" i="7"/>
  <c r="K30" i="7"/>
  <c r="L30" i="7"/>
  <c r="M30" i="7"/>
  <c r="N30" i="7"/>
  <c r="O30" i="7"/>
  <c r="P30" i="7"/>
  <c r="Q30" i="7"/>
  <c r="R30" i="7"/>
  <c r="E31" i="7"/>
  <c r="F31" i="7"/>
  <c r="G31" i="7"/>
  <c r="H31" i="7"/>
  <c r="I31" i="7"/>
  <c r="J31" i="7"/>
  <c r="K31" i="7"/>
  <c r="L31" i="7"/>
  <c r="M31" i="7"/>
  <c r="N31" i="7"/>
  <c r="O31" i="7"/>
  <c r="P31" i="7"/>
  <c r="Q31" i="7"/>
  <c r="R31" i="7"/>
  <c r="E32" i="7"/>
  <c r="F32" i="7"/>
  <c r="G32" i="7"/>
  <c r="H32" i="7"/>
  <c r="I32" i="7"/>
  <c r="J32" i="7"/>
  <c r="K32" i="7"/>
  <c r="L32" i="7"/>
  <c r="M32" i="7"/>
  <c r="N32" i="7"/>
  <c r="O32" i="7"/>
  <c r="P32" i="7"/>
  <c r="Q32" i="7"/>
  <c r="R32" i="7"/>
  <c r="E33" i="7"/>
  <c r="F33" i="7"/>
  <c r="G33" i="7"/>
  <c r="H33" i="7"/>
  <c r="I33" i="7"/>
  <c r="J33" i="7"/>
  <c r="K33" i="7"/>
  <c r="L33" i="7"/>
  <c r="M33" i="7"/>
  <c r="N33" i="7"/>
  <c r="O33" i="7"/>
  <c r="P33" i="7"/>
  <c r="Q33" i="7"/>
  <c r="R33" i="7"/>
  <c r="E34" i="7"/>
  <c r="F34" i="7"/>
  <c r="G34" i="7"/>
  <c r="H34" i="7"/>
  <c r="I34" i="7"/>
  <c r="J34" i="7"/>
  <c r="K34" i="7"/>
  <c r="L34" i="7"/>
  <c r="M34" i="7"/>
  <c r="N34" i="7"/>
  <c r="O34" i="7"/>
  <c r="P34" i="7"/>
  <c r="Q34" i="7"/>
  <c r="R34" i="7"/>
  <c r="E35" i="7"/>
  <c r="F35" i="7"/>
  <c r="G35" i="7"/>
  <c r="H35" i="7"/>
  <c r="I35" i="7"/>
  <c r="J35" i="7"/>
  <c r="K35" i="7"/>
  <c r="L35" i="7"/>
  <c r="M35" i="7"/>
  <c r="N35" i="7"/>
  <c r="O35" i="7"/>
  <c r="P35" i="7"/>
  <c r="Q35" i="7"/>
  <c r="R35" i="7"/>
  <c r="E36" i="7"/>
  <c r="F36" i="7"/>
  <c r="G36" i="7"/>
  <c r="H36" i="7"/>
  <c r="I36" i="7"/>
  <c r="J36" i="7"/>
  <c r="K36" i="7"/>
  <c r="L36" i="7"/>
  <c r="M36" i="7"/>
  <c r="N36" i="7"/>
  <c r="O36" i="7"/>
  <c r="P36" i="7"/>
  <c r="Q36" i="7"/>
  <c r="R36" i="7"/>
  <c r="E37" i="7"/>
  <c r="F37" i="7"/>
  <c r="G37" i="7"/>
  <c r="H37" i="7"/>
  <c r="I37" i="7"/>
  <c r="J37" i="7"/>
  <c r="K37" i="7"/>
  <c r="L37" i="7"/>
  <c r="M37" i="7"/>
  <c r="N37" i="7"/>
  <c r="O37" i="7"/>
  <c r="P37" i="7"/>
  <c r="Q37" i="7"/>
  <c r="R37" i="7"/>
  <c r="E38" i="7"/>
  <c r="F38" i="7"/>
  <c r="G38" i="7"/>
  <c r="H38" i="7"/>
  <c r="I38" i="7"/>
  <c r="J38" i="7"/>
  <c r="K38" i="7"/>
  <c r="L38" i="7"/>
  <c r="M38" i="7"/>
  <c r="N38" i="7"/>
  <c r="O38" i="7"/>
  <c r="P38" i="7"/>
  <c r="Q38" i="7"/>
  <c r="R38" i="7"/>
  <c r="E39" i="7"/>
  <c r="F39" i="7"/>
  <c r="G39" i="7"/>
  <c r="H39" i="7"/>
  <c r="I39" i="7"/>
  <c r="J39" i="7"/>
  <c r="K39" i="7"/>
  <c r="L39" i="7"/>
  <c r="M39" i="7"/>
  <c r="N39" i="7"/>
  <c r="O39" i="7"/>
  <c r="P39" i="7"/>
  <c r="Q39" i="7"/>
  <c r="R39" i="7"/>
  <c r="E40" i="7"/>
  <c r="F40" i="7"/>
  <c r="G40" i="7"/>
  <c r="H40" i="7"/>
  <c r="I40" i="7"/>
  <c r="J40" i="7"/>
  <c r="K40" i="7"/>
  <c r="L40" i="7"/>
  <c r="M40" i="7"/>
  <c r="N40" i="7"/>
  <c r="O40" i="7"/>
  <c r="P40" i="7"/>
  <c r="Q40" i="7"/>
  <c r="R40" i="7"/>
  <c r="E41" i="7"/>
  <c r="F41" i="7"/>
  <c r="G41" i="7"/>
  <c r="H41" i="7"/>
  <c r="I41" i="7"/>
  <c r="J41" i="7"/>
  <c r="K41" i="7"/>
  <c r="L41" i="7"/>
  <c r="M41" i="7"/>
  <c r="N41" i="7"/>
  <c r="O41" i="7"/>
  <c r="P41" i="7"/>
  <c r="Q41" i="7"/>
  <c r="R41" i="7"/>
  <c r="E42" i="7"/>
  <c r="F42" i="7"/>
  <c r="G42" i="7"/>
  <c r="H42" i="7"/>
  <c r="I42" i="7"/>
  <c r="J42" i="7"/>
  <c r="K42" i="7"/>
  <c r="L42" i="7"/>
  <c r="M42" i="7"/>
  <c r="N42" i="7"/>
  <c r="O42" i="7"/>
  <c r="P42" i="7"/>
  <c r="Q42" i="7"/>
  <c r="R42" i="7"/>
  <c r="E43" i="7"/>
  <c r="F43" i="7"/>
  <c r="G43" i="7"/>
  <c r="H43" i="7"/>
  <c r="I43" i="7"/>
  <c r="J43" i="7"/>
  <c r="K43" i="7"/>
  <c r="L43" i="7"/>
  <c r="M43" i="7"/>
  <c r="N43" i="7"/>
  <c r="O43" i="7"/>
  <c r="P43" i="7"/>
  <c r="Q43" i="7"/>
  <c r="R43" i="7"/>
  <c r="E44" i="7"/>
  <c r="F44" i="7"/>
  <c r="G44" i="7"/>
  <c r="H44" i="7"/>
  <c r="I44" i="7"/>
  <c r="J44" i="7"/>
  <c r="K44" i="7"/>
  <c r="L44" i="7"/>
  <c r="M44" i="7"/>
  <c r="N44" i="7"/>
  <c r="O44" i="7"/>
  <c r="P44" i="7"/>
  <c r="Q44" i="7"/>
  <c r="R44" i="7"/>
  <c r="E45" i="7"/>
  <c r="F45" i="7"/>
  <c r="G45" i="7"/>
  <c r="H45" i="7"/>
  <c r="I45" i="7"/>
  <c r="J45" i="7"/>
  <c r="K45" i="7"/>
  <c r="L45" i="7"/>
  <c r="M45" i="7"/>
  <c r="N45" i="7"/>
  <c r="O45" i="7"/>
  <c r="P45" i="7"/>
  <c r="Q45" i="7"/>
  <c r="R45" i="7"/>
  <c r="E46" i="7"/>
  <c r="F46" i="7"/>
  <c r="G46" i="7"/>
  <c r="H46" i="7"/>
  <c r="I46" i="7"/>
  <c r="J46" i="7"/>
  <c r="K46" i="7"/>
  <c r="L46" i="7"/>
  <c r="M46" i="7"/>
  <c r="N46" i="7"/>
  <c r="O46" i="7"/>
  <c r="P46" i="7"/>
  <c r="Q46" i="7"/>
  <c r="R46" i="7"/>
  <c r="E47" i="7"/>
  <c r="F47" i="7"/>
  <c r="G47" i="7"/>
  <c r="H47" i="7"/>
  <c r="I47" i="7"/>
  <c r="J47" i="7"/>
  <c r="K47" i="7"/>
  <c r="L47" i="7"/>
  <c r="M47" i="7"/>
  <c r="N47" i="7"/>
  <c r="O47" i="7"/>
  <c r="P47" i="7"/>
  <c r="Q47" i="7"/>
  <c r="R47" i="7"/>
  <c r="E48" i="7"/>
  <c r="F48" i="7"/>
  <c r="G48" i="7"/>
  <c r="H48" i="7"/>
  <c r="I48" i="7"/>
  <c r="J48" i="7"/>
  <c r="K48" i="7"/>
  <c r="L48" i="7"/>
  <c r="M48" i="7"/>
  <c r="N48" i="7"/>
  <c r="O48" i="7"/>
  <c r="P48" i="7"/>
  <c r="Q48" i="7"/>
  <c r="R48" i="7"/>
  <c r="F49" i="7"/>
  <c r="G49" i="7"/>
  <c r="H49" i="7"/>
  <c r="I49" i="7"/>
  <c r="J49" i="7"/>
  <c r="K49" i="7"/>
  <c r="L49" i="7"/>
  <c r="M49" i="7"/>
  <c r="N49" i="7"/>
  <c r="O49" i="7"/>
  <c r="P49" i="7"/>
  <c r="Q49" i="7"/>
  <c r="R49" i="7"/>
  <c r="E50" i="7"/>
  <c r="F50" i="7"/>
  <c r="G50" i="7"/>
  <c r="H50" i="7"/>
  <c r="I50" i="7"/>
  <c r="J50" i="7"/>
  <c r="K50" i="7"/>
  <c r="L50" i="7"/>
  <c r="M50" i="7"/>
  <c r="N50" i="7"/>
  <c r="O50" i="7"/>
  <c r="P50" i="7"/>
  <c r="Q50" i="7"/>
  <c r="R50" i="7"/>
  <c r="E51" i="7"/>
  <c r="F51" i="7"/>
  <c r="G51" i="7"/>
  <c r="H51" i="7"/>
  <c r="I51" i="7"/>
  <c r="J51" i="7"/>
  <c r="K51" i="7"/>
  <c r="L51" i="7"/>
  <c r="M51" i="7"/>
  <c r="N51" i="7"/>
  <c r="O51" i="7"/>
  <c r="P51" i="7"/>
  <c r="Q51" i="7"/>
  <c r="R51" i="7"/>
  <c r="E52" i="7"/>
  <c r="F52" i="7"/>
  <c r="G52" i="7"/>
  <c r="H52" i="7"/>
  <c r="I52" i="7"/>
  <c r="J52" i="7"/>
  <c r="K52" i="7"/>
  <c r="L52" i="7"/>
  <c r="M52" i="7"/>
  <c r="N52" i="7"/>
  <c r="O52" i="7"/>
  <c r="P52" i="7"/>
  <c r="Q52" i="7"/>
  <c r="R52" i="7"/>
  <c r="E53" i="7"/>
  <c r="F53" i="7"/>
  <c r="H53" i="7"/>
  <c r="I53" i="7"/>
  <c r="J53" i="7"/>
  <c r="K53" i="7"/>
  <c r="L53" i="7"/>
  <c r="M53" i="7"/>
  <c r="N53" i="7"/>
  <c r="O53" i="7"/>
  <c r="P53" i="7"/>
  <c r="Q53" i="7"/>
  <c r="R53" i="7"/>
  <c r="E54" i="7"/>
  <c r="F54" i="7"/>
  <c r="G54" i="7"/>
  <c r="H54" i="7"/>
  <c r="I54" i="7"/>
  <c r="J54" i="7"/>
  <c r="K54" i="7"/>
  <c r="L54" i="7"/>
  <c r="M54" i="7"/>
  <c r="N54" i="7"/>
  <c r="O54" i="7"/>
  <c r="P54" i="7"/>
  <c r="Q54" i="7"/>
  <c r="R54" i="7"/>
  <c r="E55" i="7"/>
  <c r="F55" i="7"/>
  <c r="G55" i="7"/>
  <c r="H55" i="7"/>
  <c r="I55" i="7"/>
  <c r="J55" i="7"/>
  <c r="K55" i="7"/>
  <c r="L55" i="7"/>
  <c r="M55" i="7"/>
  <c r="N55" i="7"/>
  <c r="O55" i="7"/>
  <c r="P55" i="7"/>
  <c r="Q55" i="7"/>
  <c r="R55" i="7"/>
  <c r="E56" i="7"/>
  <c r="F56" i="7"/>
  <c r="G56" i="7"/>
  <c r="H56" i="7"/>
  <c r="I56" i="7"/>
  <c r="J56" i="7"/>
  <c r="K56" i="7"/>
  <c r="L56" i="7"/>
  <c r="M56" i="7"/>
  <c r="N56" i="7"/>
  <c r="O56" i="7"/>
  <c r="P56" i="7"/>
  <c r="Q56" i="7"/>
  <c r="R56" i="7"/>
  <c r="E57" i="7"/>
  <c r="F57" i="7"/>
  <c r="G57" i="7"/>
  <c r="H57" i="7"/>
  <c r="I57" i="7"/>
  <c r="J57" i="7"/>
  <c r="K57" i="7"/>
  <c r="L57" i="7"/>
  <c r="M57" i="7"/>
  <c r="N57" i="7"/>
  <c r="O57" i="7"/>
  <c r="P57" i="7"/>
  <c r="Q57" i="7"/>
  <c r="R57" i="7"/>
  <c r="E58" i="7"/>
  <c r="F58" i="7"/>
  <c r="G58" i="7"/>
  <c r="H58" i="7"/>
  <c r="I58" i="7"/>
  <c r="J58" i="7"/>
  <c r="K58" i="7"/>
  <c r="L58" i="7"/>
  <c r="M58" i="7"/>
  <c r="N58" i="7"/>
  <c r="O58" i="7"/>
  <c r="P58" i="7"/>
  <c r="Q58" i="7"/>
  <c r="R58" i="7"/>
  <c r="E59" i="7"/>
  <c r="F59" i="7"/>
  <c r="G59" i="7"/>
  <c r="H59" i="7"/>
  <c r="I59" i="7"/>
  <c r="J59" i="7"/>
  <c r="K59" i="7"/>
  <c r="L59" i="7"/>
  <c r="M59" i="7"/>
  <c r="N59" i="7"/>
  <c r="O59" i="7"/>
  <c r="P59" i="7"/>
  <c r="Q59" i="7"/>
  <c r="R59" i="7"/>
  <c r="E60" i="7"/>
  <c r="F60" i="7"/>
  <c r="G60" i="7"/>
  <c r="H60" i="7"/>
  <c r="I60" i="7"/>
  <c r="J60" i="7"/>
  <c r="K60" i="7"/>
  <c r="L60" i="7"/>
  <c r="M60" i="7"/>
  <c r="N60" i="7"/>
  <c r="O60" i="7"/>
  <c r="P60" i="7"/>
  <c r="Q60" i="7"/>
  <c r="R60" i="7"/>
  <c r="E61" i="7"/>
  <c r="F61" i="7"/>
  <c r="G61" i="7"/>
  <c r="H61" i="7"/>
  <c r="I61" i="7"/>
  <c r="J61" i="7"/>
  <c r="K61" i="7"/>
  <c r="L61" i="7"/>
  <c r="M61" i="7"/>
  <c r="N61" i="7"/>
  <c r="O61" i="7"/>
  <c r="P61" i="7"/>
  <c r="Q61" i="7"/>
  <c r="R61" i="7"/>
  <c r="E62" i="7"/>
  <c r="F62" i="7"/>
  <c r="G62" i="7"/>
  <c r="H62" i="7"/>
  <c r="I62" i="7"/>
  <c r="J62" i="7"/>
  <c r="K62" i="7"/>
  <c r="L62" i="7"/>
  <c r="M62" i="7"/>
  <c r="N62" i="7"/>
  <c r="O62" i="7"/>
  <c r="P62" i="7"/>
  <c r="Q62" i="7"/>
  <c r="R62" i="7"/>
  <c r="E63" i="7"/>
  <c r="F63" i="7"/>
  <c r="G63" i="7"/>
  <c r="H63" i="7"/>
  <c r="I63" i="7"/>
  <c r="J63" i="7"/>
  <c r="K63" i="7"/>
  <c r="L63" i="7"/>
  <c r="M63" i="7"/>
  <c r="N63" i="7"/>
  <c r="O63" i="7"/>
  <c r="P63" i="7"/>
  <c r="Q63" i="7"/>
  <c r="R63" i="7"/>
  <c r="E64" i="7"/>
  <c r="F64" i="7"/>
  <c r="G64" i="7"/>
  <c r="H64" i="7"/>
  <c r="I64" i="7"/>
  <c r="J64" i="7"/>
  <c r="K64" i="7"/>
  <c r="L64" i="7"/>
  <c r="M64" i="7"/>
  <c r="N64" i="7"/>
  <c r="O64" i="7"/>
  <c r="P64" i="7"/>
  <c r="Q64" i="7"/>
  <c r="R64" i="7"/>
  <c r="E65" i="7"/>
  <c r="F65" i="7"/>
  <c r="G65" i="7"/>
  <c r="H65" i="7"/>
  <c r="I65" i="7"/>
  <c r="J65" i="7"/>
  <c r="K65" i="7"/>
  <c r="L65" i="7"/>
  <c r="M65" i="7"/>
  <c r="N65" i="7"/>
  <c r="O65" i="7"/>
  <c r="P65" i="7"/>
  <c r="Q65" i="7"/>
  <c r="R65" i="7"/>
  <c r="E66" i="7"/>
  <c r="F66" i="7"/>
  <c r="G66" i="7"/>
  <c r="H66" i="7"/>
  <c r="I66" i="7"/>
  <c r="J66" i="7"/>
  <c r="K66" i="7"/>
  <c r="L66" i="7"/>
  <c r="M66" i="7"/>
  <c r="N66" i="7"/>
  <c r="O66" i="7"/>
  <c r="P66" i="7"/>
  <c r="Q66" i="7"/>
  <c r="R66" i="7"/>
  <c r="E67" i="7"/>
  <c r="F67" i="7"/>
  <c r="G67" i="7"/>
  <c r="H67" i="7"/>
  <c r="I67" i="7"/>
  <c r="J67" i="7"/>
  <c r="K67" i="7"/>
  <c r="L67" i="7"/>
  <c r="M67" i="7"/>
  <c r="N67" i="7"/>
  <c r="O67" i="7"/>
  <c r="P67" i="7"/>
  <c r="Q67" i="7"/>
  <c r="R67" i="7"/>
  <c r="E68" i="7"/>
  <c r="F68" i="7"/>
  <c r="G68" i="7"/>
  <c r="H68" i="7"/>
  <c r="I68" i="7"/>
  <c r="J68" i="7"/>
  <c r="K68" i="7"/>
  <c r="L68" i="7"/>
  <c r="M68" i="7"/>
  <c r="N68" i="7"/>
  <c r="O68" i="7"/>
  <c r="P68" i="7"/>
  <c r="Q68" i="7"/>
  <c r="R68" i="7"/>
  <c r="E69" i="7"/>
  <c r="F69" i="7"/>
  <c r="G69" i="7"/>
  <c r="H69" i="7"/>
  <c r="I69" i="7"/>
  <c r="J69" i="7"/>
  <c r="K69" i="7"/>
  <c r="L69" i="7"/>
  <c r="M69" i="7"/>
  <c r="N69" i="7"/>
  <c r="O69" i="7"/>
  <c r="P69" i="7"/>
  <c r="Q69" i="7"/>
  <c r="R69" i="7"/>
  <c r="E70" i="7"/>
  <c r="F70" i="7"/>
  <c r="G70" i="7"/>
  <c r="H70" i="7"/>
  <c r="I70" i="7"/>
  <c r="J70" i="7"/>
  <c r="K70" i="7"/>
  <c r="L70" i="7"/>
  <c r="M70" i="7"/>
  <c r="N70" i="7"/>
  <c r="O70" i="7"/>
  <c r="P70" i="7"/>
  <c r="Q70" i="7"/>
  <c r="R70" i="7"/>
  <c r="E71" i="7"/>
  <c r="F71" i="7"/>
  <c r="G71" i="7"/>
  <c r="H71" i="7"/>
  <c r="I71" i="7"/>
  <c r="J71" i="7"/>
  <c r="K71" i="7"/>
  <c r="L71" i="7"/>
  <c r="M71" i="7"/>
  <c r="N71" i="7"/>
  <c r="O71" i="7"/>
  <c r="P71" i="7"/>
  <c r="Q71" i="7"/>
  <c r="R71" i="7"/>
  <c r="E72" i="7"/>
  <c r="F72" i="7"/>
  <c r="G72" i="7"/>
  <c r="H72" i="7"/>
  <c r="I72" i="7"/>
  <c r="J72" i="7"/>
  <c r="K72" i="7"/>
  <c r="L72" i="7"/>
  <c r="M72" i="7"/>
  <c r="N72" i="7"/>
  <c r="O72" i="7"/>
  <c r="P72" i="7"/>
  <c r="Q72" i="7"/>
  <c r="R72" i="7"/>
  <c r="E73" i="7"/>
  <c r="F73" i="7"/>
  <c r="G73" i="7"/>
  <c r="H73" i="7"/>
  <c r="I73" i="7"/>
  <c r="J73" i="7"/>
  <c r="K73" i="7"/>
  <c r="L73" i="7"/>
  <c r="M73" i="7"/>
  <c r="N73" i="7"/>
  <c r="O73" i="7"/>
  <c r="P73" i="7"/>
  <c r="Q73" i="7"/>
  <c r="R73" i="7"/>
  <c r="E74" i="7"/>
  <c r="F74" i="7"/>
  <c r="G74" i="7"/>
  <c r="H74" i="7"/>
  <c r="I74" i="7"/>
  <c r="J74" i="7"/>
  <c r="K74" i="7"/>
  <c r="L74" i="7"/>
  <c r="M74" i="7"/>
  <c r="N74" i="7"/>
  <c r="O74" i="7"/>
  <c r="P74" i="7"/>
  <c r="Q74" i="7"/>
  <c r="R74" i="7"/>
  <c r="E75" i="7"/>
  <c r="F75" i="7"/>
  <c r="G75" i="7"/>
  <c r="H75" i="7"/>
  <c r="I75" i="7"/>
  <c r="J75" i="7"/>
  <c r="K75" i="7"/>
  <c r="L75" i="7"/>
  <c r="M75" i="7"/>
  <c r="N75" i="7"/>
  <c r="O75" i="7"/>
  <c r="P75" i="7"/>
  <c r="Q75" i="7"/>
  <c r="R75" i="7"/>
  <c r="E76" i="7"/>
  <c r="F76" i="7"/>
  <c r="G76" i="7"/>
  <c r="H76" i="7"/>
  <c r="I76" i="7"/>
  <c r="J76" i="7"/>
  <c r="K76" i="7"/>
  <c r="L76" i="7"/>
  <c r="M76" i="7"/>
  <c r="N76" i="7"/>
  <c r="O76" i="7"/>
  <c r="P76" i="7"/>
  <c r="Q76" i="7"/>
  <c r="R76" i="7"/>
  <c r="E77" i="7"/>
  <c r="F77" i="7"/>
  <c r="G77" i="7"/>
  <c r="H77" i="7"/>
  <c r="I77" i="7"/>
  <c r="J77" i="7"/>
  <c r="K77" i="7"/>
  <c r="L77" i="7"/>
  <c r="M77" i="7"/>
  <c r="N77" i="7"/>
  <c r="O77" i="7"/>
  <c r="P77" i="7"/>
  <c r="Q77" i="7"/>
  <c r="R77" i="7"/>
  <c r="E78" i="7"/>
  <c r="F78" i="7"/>
  <c r="G78" i="7"/>
  <c r="H78" i="7"/>
  <c r="I78" i="7"/>
  <c r="J78" i="7"/>
  <c r="K78" i="7"/>
  <c r="L78" i="7"/>
  <c r="M78" i="7"/>
  <c r="N78" i="7"/>
  <c r="O78" i="7"/>
  <c r="P78" i="7"/>
  <c r="Q78" i="7"/>
  <c r="R78" i="7"/>
  <c r="E79" i="7"/>
  <c r="F79" i="7"/>
  <c r="G79" i="7"/>
  <c r="H79" i="7"/>
  <c r="I79" i="7"/>
  <c r="J79" i="7"/>
  <c r="K79" i="7"/>
  <c r="L79" i="7"/>
  <c r="M79" i="7"/>
  <c r="N79" i="7"/>
  <c r="O79" i="7"/>
  <c r="P79" i="7"/>
  <c r="Q79" i="7"/>
  <c r="R79" i="7"/>
  <c r="E80" i="7"/>
  <c r="F80" i="7"/>
  <c r="G80" i="7"/>
  <c r="H80" i="7"/>
  <c r="I80" i="7"/>
  <c r="J80" i="7"/>
  <c r="K80" i="7"/>
  <c r="L80" i="7"/>
  <c r="M80" i="7"/>
  <c r="N80" i="7"/>
  <c r="O80" i="7"/>
  <c r="P80" i="7"/>
  <c r="Q80" i="7"/>
  <c r="R80" i="7"/>
  <c r="E81" i="7"/>
  <c r="F81" i="7"/>
  <c r="G81" i="7"/>
  <c r="H81" i="7"/>
  <c r="I81" i="7"/>
  <c r="J81" i="7"/>
  <c r="K81" i="7"/>
  <c r="L81" i="7"/>
  <c r="M81" i="7"/>
  <c r="N81" i="7"/>
  <c r="O81" i="7"/>
  <c r="P81" i="7"/>
  <c r="Q81" i="7"/>
  <c r="R81" i="7"/>
  <c r="E82" i="7"/>
  <c r="F82" i="7"/>
  <c r="G82" i="7"/>
  <c r="H82" i="7"/>
  <c r="I82" i="7"/>
  <c r="J82" i="7"/>
  <c r="K82" i="7"/>
  <c r="L82" i="7"/>
  <c r="M82" i="7"/>
  <c r="N82" i="7"/>
  <c r="O82" i="7"/>
  <c r="P82" i="7"/>
  <c r="Q82" i="7"/>
  <c r="R82" i="7"/>
  <c r="E83" i="7"/>
  <c r="F83" i="7"/>
  <c r="G83" i="7"/>
  <c r="H83" i="7"/>
  <c r="I83" i="7"/>
  <c r="J83" i="7"/>
  <c r="K83" i="7"/>
  <c r="L83" i="7"/>
  <c r="M83" i="7"/>
  <c r="N83" i="7"/>
  <c r="O83" i="7"/>
  <c r="P83" i="7"/>
  <c r="Q83" i="7"/>
  <c r="R83" i="7"/>
  <c r="E84" i="7"/>
  <c r="F84" i="7"/>
  <c r="G84" i="7"/>
  <c r="H84" i="7"/>
  <c r="I84" i="7"/>
  <c r="J84" i="7"/>
  <c r="K84" i="7"/>
  <c r="L84" i="7"/>
  <c r="M84" i="7"/>
  <c r="N84" i="7"/>
  <c r="O84" i="7"/>
  <c r="P84" i="7"/>
  <c r="Q84" i="7"/>
  <c r="R84" i="7"/>
  <c r="E85" i="7"/>
  <c r="F85" i="7"/>
  <c r="G85" i="7"/>
  <c r="H85" i="7"/>
  <c r="I85" i="7"/>
  <c r="J85" i="7"/>
  <c r="K85" i="7"/>
  <c r="L85" i="7"/>
  <c r="M85" i="7"/>
  <c r="N85" i="7"/>
  <c r="O85" i="7"/>
  <c r="P85" i="7"/>
  <c r="Q85" i="7"/>
  <c r="R85" i="7"/>
  <c r="E86" i="7"/>
  <c r="F86" i="7"/>
  <c r="G86" i="7"/>
  <c r="H86" i="7"/>
  <c r="I86" i="7"/>
  <c r="J86" i="7"/>
  <c r="K86" i="7"/>
  <c r="L86" i="7"/>
  <c r="M86" i="7"/>
  <c r="N86" i="7"/>
  <c r="O86" i="7"/>
  <c r="P86" i="7"/>
  <c r="Q86" i="7"/>
  <c r="R86" i="7"/>
  <c r="E87" i="7"/>
  <c r="F87" i="7"/>
  <c r="G87" i="7"/>
  <c r="H87" i="7"/>
  <c r="I87" i="7"/>
  <c r="J87" i="7"/>
  <c r="K87" i="7"/>
  <c r="L87" i="7"/>
  <c r="M87" i="7"/>
  <c r="N87" i="7"/>
  <c r="O87" i="7"/>
  <c r="P87" i="7"/>
  <c r="Q87" i="7"/>
  <c r="R87" i="7"/>
  <c r="E88" i="7"/>
  <c r="F88" i="7"/>
  <c r="G88" i="7"/>
  <c r="H88" i="7"/>
  <c r="I88" i="7"/>
  <c r="J88" i="7"/>
  <c r="K88" i="7"/>
  <c r="L88" i="7"/>
  <c r="M88" i="7"/>
  <c r="N88" i="7"/>
  <c r="O88" i="7"/>
  <c r="P88" i="7"/>
  <c r="Q88" i="7"/>
  <c r="R88" i="7"/>
  <c r="E89" i="7"/>
  <c r="F89" i="7"/>
  <c r="G89" i="7"/>
  <c r="H89" i="7"/>
  <c r="I89" i="7"/>
  <c r="J89" i="7"/>
  <c r="K89" i="7"/>
  <c r="L89" i="7"/>
  <c r="M89" i="7"/>
  <c r="N89" i="7"/>
  <c r="O89" i="7"/>
  <c r="P89" i="7"/>
  <c r="Q89" i="7"/>
  <c r="R89" i="7"/>
  <c r="E90" i="7"/>
  <c r="F90" i="7"/>
  <c r="G90" i="7"/>
  <c r="H90" i="7"/>
  <c r="I90" i="7"/>
  <c r="J90" i="7"/>
  <c r="K90" i="7"/>
  <c r="L90" i="7"/>
  <c r="M90" i="7"/>
  <c r="N90" i="7"/>
  <c r="O90" i="7"/>
  <c r="P90" i="7"/>
  <c r="Q90" i="7"/>
  <c r="R90" i="7"/>
  <c r="E91" i="7"/>
  <c r="F91" i="7"/>
  <c r="G91" i="7"/>
  <c r="H91" i="7"/>
  <c r="I91" i="7"/>
  <c r="J91" i="7"/>
  <c r="K91" i="7"/>
  <c r="L91" i="7"/>
  <c r="M91" i="7"/>
  <c r="N91" i="7"/>
  <c r="O91" i="7"/>
  <c r="P91" i="7"/>
  <c r="Q91" i="7"/>
  <c r="R91" i="7"/>
  <c r="E93" i="7"/>
  <c r="F93" i="7"/>
  <c r="G93" i="7"/>
  <c r="H93" i="7"/>
  <c r="I93" i="7"/>
  <c r="J93" i="7"/>
  <c r="K93" i="7"/>
  <c r="L93" i="7"/>
  <c r="M93" i="7"/>
  <c r="N93" i="7"/>
  <c r="O93" i="7"/>
  <c r="P93" i="7"/>
  <c r="Q93" i="7"/>
  <c r="R93" i="7"/>
  <c r="E94" i="7"/>
  <c r="F94" i="7"/>
  <c r="G94" i="7"/>
  <c r="H94" i="7"/>
  <c r="I94" i="7"/>
  <c r="J94" i="7"/>
  <c r="K94" i="7"/>
  <c r="L94" i="7"/>
  <c r="M94" i="7"/>
  <c r="N94" i="7"/>
  <c r="O94" i="7"/>
  <c r="P94" i="7"/>
  <c r="Q94" i="7"/>
  <c r="R94" i="7"/>
  <c r="E95" i="7"/>
  <c r="F95" i="7"/>
  <c r="G95" i="7"/>
  <c r="H95" i="7"/>
  <c r="I95" i="7"/>
  <c r="J95" i="7"/>
  <c r="K95" i="7"/>
  <c r="L95" i="7"/>
  <c r="M95" i="7"/>
  <c r="N95" i="7"/>
  <c r="O95" i="7"/>
  <c r="P95" i="7"/>
  <c r="Q95" i="7"/>
  <c r="R95" i="7"/>
  <c r="E96" i="7"/>
  <c r="F96" i="7"/>
  <c r="G96" i="7"/>
  <c r="H96" i="7"/>
  <c r="I96" i="7"/>
  <c r="J96" i="7"/>
  <c r="K96" i="7"/>
  <c r="L96" i="7"/>
  <c r="M96" i="7"/>
  <c r="N96" i="7"/>
  <c r="O96" i="7"/>
  <c r="P96" i="7"/>
  <c r="Q96" i="7"/>
  <c r="R96" i="7"/>
  <c r="E97" i="7"/>
  <c r="F97" i="7"/>
  <c r="G97" i="7"/>
  <c r="H97" i="7"/>
  <c r="I97" i="7"/>
  <c r="J97" i="7"/>
  <c r="K97" i="7"/>
  <c r="L97" i="7"/>
  <c r="M97" i="7"/>
  <c r="N97" i="7"/>
  <c r="O97" i="7"/>
  <c r="P97" i="7"/>
  <c r="Q97" i="7"/>
  <c r="R97" i="7"/>
  <c r="E99" i="7"/>
  <c r="F99" i="7"/>
  <c r="G99" i="7"/>
  <c r="H99" i="7"/>
  <c r="I99" i="7"/>
  <c r="J99" i="7"/>
  <c r="K99" i="7"/>
  <c r="L99" i="7"/>
  <c r="M99" i="7"/>
  <c r="N99" i="7"/>
  <c r="O99" i="7"/>
  <c r="P99" i="7"/>
  <c r="Q99" i="7"/>
  <c r="R99" i="7"/>
  <c r="E100" i="7"/>
  <c r="F100" i="7"/>
  <c r="G100" i="7"/>
  <c r="H100" i="7"/>
  <c r="I100" i="7"/>
  <c r="J100" i="7"/>
  <c r="K100" i="7"/>
  <c r="L100" i="7"/>
  <c r="M100" i="7"/>
  <c r="N100" i="7"/>
  <c r="O100" i="7"/>
  <c r="P100" i="7"/>
  <c r="Q100" i="7"/>
  <c r="R100" i="7"/>
  <c r="E101" i="7"/>
  <c r="F101" i="7"/>
  <c r="G101" i="7"/>
  <c r="H101" i="7"/>
  <c r="I101" i="7"/>
  <c r="J101" i="7"/>
  <c r="K101" i="7"/>
  <c r="L101" i="7"/>
  <c r="M101" i="7"/>
  <c r="N101" i="7"/>
  <c r="O101" i="7"/>
  <c r="P101" i="7"/>
  <c r="Q101" i="7"/>
  <c r="R101" i="7"/>
  <c r="E102" i="7"/>
  <c r="F102" i="7"/>
  <c r="G102" i="7"/>
  <c r="H102" i="7"/>
  <c r="I102" i="7"/>
  <c r="J102" i="7"/>
  <c r="K102" i="7"/>
  <c r="L102" i="7"/>
  <c r="M102" i="7"/>
  <c r="N102" i="7"/>
  <c r="O102" i="7"/>
  <c r="P102" i="7"/>
  <c r="Q102" i="7"/>
  <c r="R102" i="7"/>
  <c r="E103" i="7"/>
  <c r="F103" i="7"/>
  <c r="G103" i="7"/>
  <c r="H103" i="7"/>
  <c r="I103" i="7"/>
  <c r="J103" i="7"/>
  <c r="K103" i="7"/>
  <c r="L103" i="7"/>
  <c r="M103" i="7"/>
  <c r="N103" i="7"/>
  <c r="O103" i="7"/>
  <c r="P103" i="7"/>
  <c r="Q103" i="7"/>
  <c r="R103" i="7"/>
  <c r="E104" i="7"/>
  <c r="F104" i="7"/>
  <c r="G104" i="7"/>
  <c r="H104" i="7"/>
  <c r="I104" i="7"/>
  <c r="J104" i="7"/>
  <c r="K104" i="7"/>
  <c r="L104" i="7"/>
  <c r="M104" i="7"/>
  <c r="N104" i="7"/>
  <c r="O104" i="7"/>
  <c r="P104" i="7"/>
  <c r="Q104" i="7"/>
  <c r="R104" i="7"/>
  <c r="E105" i="7"/>
  <c r="F105" i="7"/>
  <c r="G105" i="7"/>
  <c r="H105" i="7"/>
  <c r="I105" i="7"/>
  <c r="J105" i="7"/>
  <c r="K105" i="7"/>
  <c r="L105" i="7"/>
  <c r="M105" i="7"/>
  <c r="N105" i="7"/>
  <c r="O105" i="7"/>
  <c r="P105" i="7"/>
  <c r="Q105" i="7"/>
  <c r="R105" i="7"/>
  <c r="E106" i="7"/>
  <c r="F106" i="7"/>
  <c r="G106" i="7"/>
  <c r="H106" i="7"/>
  <c r="I106" i="7"/>
  <c r="J106" i="7"/>
  <c r="K106" i="7"/>
  <c r="L106" i="7"/>
  <c r="M106" i="7"/>
  <c r="N106" i="7"/>
  <c r="O106" i="7"/>
  <c r="P106" i="7"/>
  <c r="Q106" i="7"/>
  <c r="R106" i="7"/>
  <c r="E107" i="7"/>
  <c r="F107" i="7"/>
  <c r="G107" i="7"/>
  <c r="H107" i="7"/>
  <c r="I107" i="7"/>
  <c r="J107" i="7"/>
  <c r="K107" i="7"/>
  <c r="L107" i="7"/>
  <c r="M107" i="7"/>
  <c r="N107" i="7"/>
  <c r="O107" i="7"/>
  <c r="P107" i="7"/>
  <c r="Q107" i="7"/>
  <c r="R107" i="7"/>
  <c r="E108" i="7"/>
  <c r="F108" i="7"/>
  <c r="G108" i="7"/>
  <c r="H108" i="7"/>
  <c r="I108" i="7"/>
  <c r="J108" i="7"/>
  <c r="K108" i="7"/>
  <c r="L108" i="7"/>
  <c r="M108" i="7"/>
  <c r="N108" i="7"/>
  <c r="O108" i="7"/>
  <c r="P108" i="7"/>
  <c r="Q108" i="7"/>
  <c r="R108" i="7"/>
  <c r="E109" i="7"/>
  <c r="F109" i="7"/>
  <c r="G109" i="7"/>
  <c r="H109" i="7"/>
  <c r="I109" i="7"/>
  <c r="J109" i="7"/>
  <c r="K109" i="7"/>
  <c r="L109" i="7"/>
  <c r="M109" i="7"/>
  <c r="N109" i="7"/>
  <c r="O109" i="7"/>
  <c r="P109" i="7"/>
  <c r="Q109" i="7"/>
  <c r="R109" i="7"/>
  <c r="E110" i="7"/>
  <c r="F110" i="7"/>
  <c r="G110" i="7"/>
  <c r="H110" i="7"/>
  <c r="I110" i="7"/>
  <c r="J110" i="7"/>
  <c r="K110" i="7"/>
  <c r="L110" i="7"/>
  <c r="M110" i="7"/>
  <c r="N110" i="7"/>
  <c r="O110" i="7"/>
  <c r="P110" i="7"/>
  <c r="Q110" i="7"/>
  <c r="R110" i="7"/>
  <c r="E111" i="7"/>
  <c r="F111" i="7"/>
  <c r="G111" i="7"/>
  <c r="H111" i="7"/>
  <c r="I111" i="7"/>
  <c r="J111" i="7"/>
  <c r="K111" i="7"/>
  <c r="L111" i="7"/>
  <c r="M111" i="7"/>
  <c r="N111" i="7"/>
  <c r="O111" i="7"/>
  <c r="P111" i="7"/>
  <c r="Q111" i="7"/>
  <c r="R111" i="7"/>
  <c r="E112" i="7"/>
  <c r="F112" i="7"/>
  <c r="G112" i="7"/>
  <c r="H112" i="7"/>
  <c r="I112" i="7"/>
  <c r="J112" i="7"/>
  <c r="K112" i="7"/>
  <c r="L112" i="7"/>
  <c r="M112" i="7"/>
  <c r="N112" i="7"/>
  <c r="O112" i="7"/>
  <c r="P112" i="7"/>
  <c r="Q112" i="7"/>
  <c r="R112" i="7"/>
  <c r="E113" i="7"/>
  <c r="F113" i="7"/>
  <c r="G113" i="7"/>
  <c r="H113" i="7"/>
  <c r="I113" i="7"/>
  <c r="J113" i="7"/>
  <c r="K113" i="7"/>
  <c r="L113" i="7"/>
  <c r="M113" i="7"/>
  <c r="N113" i="7"/>
  <c r="O113" i="7"/>
  <c r="P113" i="7"/>
  <c r="Q113" i="7"/>
  <c r="R113" i="7"/>
  <c r="E114" i="7"/>
  <c r="F114" i="7"/>
  <c r="G114" i="7"/>
  <c r="H114" i="7"/>
  <c r="I114" i="7"/>
  <c r="J114" i="7"/>
  <c r="K114" i="7"/>
  <c r="L114" i="7"/>
  <c r="M114" i="7"/>
  <c r="N114" i="7"/>
  <c r="O114" i="7"/>
  <c r="P114" i="7"/>
  <c r="Q114" i="7"/>
  <c r="R114" i="7"/>
  <c r="E115" i="7"/>
  <c r="F115" i="7"/>
  <c r="G115" i="7"/>
  <c r="H115" i="7"/>
  <c r="I115" i="7"/>
  <c r="J115" i="7"/>
  <c r="K115" i="7"/>
  <c r="L115" i="7"/>
  <c r="M115" i="7"/>
  <c r="N115" i="7"/>
  <c r="O115" i="7"/>
  <c r="P115" i="7"/>
  <c r="Q115" i="7"/>
  <c r="R115" i="7"/>
  <c r="E116" i="7"/>
  <c r="F116" i="7"/>
  <c r="G116" i="7"/>
  <c r="H116" i="7"/>
  <c r="I116" i="7"/>
  <c r="J116" i="7"/>
  <c r="K116" i="7"/>
  <c r="L116" i="7"/>
  <c r="M116" i="7"/>
  <c r="N116" i="7"/>
  <c r="O116" i="7"/>
  <c r="P116" i="7"/>
  <c r="Q116" i="7"/>
  <c r="R116" i="7"/>
  <c r="E117" i="7"/>
  <c r="F117" i="7"/>
  <c r="G117" i="7"/>
  <c r="H117" i="7"/>
  <c r="I117" i="7"/>
  <c r="J117" i="7"/>
  <c r="K117" i="7"/>
  <c r="L117" i="7"/>
  <c r="M117" i="7"/>
  <c r="N117" i="7"/>
  <c r="O117" i="7"/>
  <c r="P117" i="7"/>
  <c r="Q117" i="7"/>
  <c r="R117" i="7"/>
  <c r="E118" i="7"/>
  <c r="F118" i="7"/>
  <c r="G118" i="7"/>
  <c r="H118" i="7"/>
  <c r="I118" i="7"/>
  <c r="J118" i="7"/>
  <c r="K118" i="7"/>
  <c r="L118" i="7"/>
  <c r="M118" i="7"/>
  <c r="N118" i="7"/>
  <c r="O118" i="7"/>
  <c r="P118" i="7"/>
  <c r="Q118" i="7"/>
  <c r="R118" i="7"/>
  <c r="E119" i="7"/>
  <c r="F119" i="7"/>
  <c r="G119" i="7"/>
  <c r="H119" i="7"/>
  <c r="I119" i="7"/>
  <c r="J119" i="7"/>
  <c r="K119" i="7"/>
  <c r="L119" i="7"/>
  <c r="M119" i="7"/>
  <c r="N119" i="7"/>
  <c r="O119" i="7"/>
  <c r="P119" i="7"/>
  <c r="Q119" i="7"/>
  <c r="R119" i="7"/>
  <c r="E120" i="7"/>
  <c r="F120" i="7"/>
  <c r="G120" i="7"/>
  <c r="H120" i="7"/>
  <c r="I120" i="7"/>
  <c r="J120" i="7"/>
  <c r="K120" i="7"/>
  <c r="L120" i="7"/>
  <c r="M120" i="7"/>
  <c r="N120" i="7"/>
  <c r="O120" i="7"/>
  <c r="P120" i="7"/>
  <c r="Q120" i="7"/>
  <c r="R120" i="7"/>
  <c r="E121" i="7"/>
  <c r="F121" i="7"/>
  <c r="G121" i="7"/>
  <c r="H121" i="7"/>
  <c r="I121" i="7"/>
  <c r="J121" i="7"/>
  <c r="K121" i="7"/>
  <c r="L121" i="7"/>
  <c r="M121" i="7"/>
  <c r="N121" i="7"/>
  <c r="O121" i="7"/>
  <c r="P121" i="7"/>
  <c r="Q121" i="7"/>
  <c r="R121" i="7"/>
  <c r="E122" i="7"/>
  <c r="F122" i="7"/>
  <c r="G122" i="7"/>
  <c r="H122" i="7"/>
  <c r="I122" i="7"/>
  <c r="J122" i="7"/>
  <c r="K122" i="7"/>
  <c r="L122" i="7"/>
  <c r="M122" i="7"/>
  <c r="N122" i="7"/>
  <c r="O122" i="7"/>
  <c r="P122" i="7"/>
  <c r="Q122" i="7"/>
  <c r="R122" i="7"/>
  <c r="E123" i="7"/>
  <c r="F123" i="7"/>
  <c r="G123" i="7"/>
  <c r="H123" i="7"/>
  <c r="I123" i="7"/>
  <c r="J123" i="7"/>
  <c r="K123" i="7"/>
  <c r="L123" i="7"/>
  <c r="M123" i="7"/>
  <c r="N123" i="7"/>
  <c r="O123" i="7"/>
  <c r="P123" i="7"/>
  <c r="Q123" i="7"/>
  <c r="R123" i="7"/>
  <c r="E124" i="7"/>
  <c r="F124" i="7"/>
  <c r="G124" i="7"/>
  <c r="H124" i="7"/>
  <c r="I124" i="7"/>
  <c r="J124" i="7"/>
  <c r="K124" i="7"/>
  <c r="L124" i="7"/>
  <c r="M124" i="7"/>
  <c r="N124" i="7"/>
  <c r="O124" i="7"/>
  <c r="P124" i="7"/>
  <c r="Q124" i="7"/>
  <c r="R124" i="7"/>
  <c r="E125" i="7"/>
  <c r="F125" i="7"/>
  <c r="G125" i="7"/>
  <c r="H125" i="7"/>
  <c r="I125" i="7"/>
  <c r="J125" i="7"/>
  <c r="K125" i="7"/>
  <c r="L125" i="7"/>
  <c r="M125" i="7"/>
  <c r="N125" i="7"/>
  <c r="O125" i="7"/>
  <c r="P125" i="7"/>
  <c r="Q125" i="7"/>
  <c r="R125" i="7"/>
  <c r="E126" i="7"/>
  <c r="F126" i="7"/>
  <c r="G126" i="7"/>
  <c r="H126" i="7"/>
  <c r="I126" i="7"/>
  <c r="J126" i="7"/>
  <c r="K126" i="7"/>
  <c r="L126" i="7"/>
  <c r="M126" i="7"/>
  <c r="N126" i="7"/>
  <c r="O126" i="7"/>
  <c r="P126" i="7"/>
  <c r="Q126" i="7"/>
  <c r="R126" i="7"/>
  <c r="E127" i="7"/>
  <c r="F127" i="7"/>
  <c r="G127" i="7"/>
  <c r="H127" i="7"/>
  <c r="I127" i="7"/>
  <c r="J127" i="7"/>
  <c r="K127" i="7"/>
  <c r="L127" i="7"/>
  <c r="M127" i="7"/>
  <c r="N127" i="7"/>
  <c r="O127" i="7"/>
  <c r="P127" i="7"/>
  <c r="Q127" i="7"/>
  <c r="R127" i="7"/>
  <c r="E128" i="7"/>
  <c r="F128" i="7"/>
  <c r="G128" i="7"/>
  <c r="H128" i="7"/>
  <c r="I128" i="7"/>
  <c r="J128" i="7"/>
  <c r="K128" i="7"/>
  <c r="L128" i="7"/>
  <c r="M128" i="7"/>
  <c r="N128" i="7"/>
  <c r="O128" i="7"/>
  <c r="P128" i="7"/>
  <c r="Q128" i="7"/>
  <c r="R128" i="7"/>
  <c r="E129" i="7"/>
  <c r="F129" i="7"/>
  <c r="G129" i="7"/>
  <c r="H129" i="7"/>
  <c r="I129" i="7"/>
  <c r="J129" i="7"/>
  <c r="K129" i="7"/>
  <c r="L129" i="7"/>
  <c r="M129" i="7"/>
  <c r="N129" i="7"/>
  <c r="O129" i="7"/>
  <c r="P129" i="7"/>
  <c r="Q129" i="7"/>
  <c r="R129" i="7"/>
  <c r="E130" i="7"/>
  <c r="F130" i="7"/>
  <c r="G130" i="7"/>
  <c r="H130" i="7"/>
  <c r="I130" i="7"/>
  <c r="J130" i="7"/>
  <c r="K130" i="7"/>
  <c r="L130" i="7"/>
  <c r="M130" i="7"/>
  <c r="N130" i="7"/>
  <c r="O130" i="7"/>
  <c r="P130" i="7"/>
  <c r="Q130" i="7"/>
  <c r="R130" i="7"/>
  <c r="E131" i="7"/>
  <c r="F131" i="7"/>
  <c r="G131" i="7"/>
  <c r="H131" i="7"/>
  <c r="I131" i="7"/>
  <c r="J131" i="7"/>
  <c r="K131" i="7"/>
  <c r="L131" i="7"/>
  <c r="M131" i="7"/>
  <c r="N131" i="7"/>
  <c r="O131" i="7"/>
  <c r="P131" i="7"/>
  <c r="Q131" i="7"/>
  <c r="R131" i="7"/>
  <c r="E132" i="7"/>
  <c r="F132" i="7"/>
  <c r="G132" i="7"/>
  <c r="H132" i="7"/>
  <c r="I132" i="7"/>
  <c r="J132" i="7"/>
  <c r="K132" i="7"/>
  <c r="L132" i="7"/>
  <c r="M132" i="7"/>
  <c r="N132" i="7"/>
  <c r="O132" i="7"/>
  <c r="P132" i="7"/>
  <c r="Q132" i="7"/>
  <c r="R132" i="7"/>
  <c r="E133" i="7"/>
  <c r="F133" i="7"/>
  <c r="G133" i="7"/>
  <c r="H133" i="7"/>
  <c r="I133" i="7"/>
  <c r="J133" i="7"/>
  <c r="K133" i="7"/>
  <c r="L133" i="7"/>
  <c r="M133" i="7"/>
  <c r="N133" i="7"/>
  <c r="O133" i="7"/>
  <c r="P133" i="7"/>
  <c r="Q133" i="7"/>
  <c r="R133" i="7"/>
  <c r="E134" i="7"/>
  <c r="F134" i="7"/>
  <c r="G134" i="7"/>
  <c r="H134" i="7"/>
  <c r="I134" i="7"/>
  <c r="J134" i="7"/>
  <c r="K134" i="7"/>
  <c r="L134" i="7"/>
  <c r="M134" i="7"/>
  <c r="N134" i="7"/>
  <c r="O134" i="7"/>
  <c r="P134" i="7"/>
  <c r="Q134" i="7"/>
  <c r="R134" i="7"/>
  <c r="E135" i="7"/>
  <c r="F135" i="7"/>
  <c r="G135" i="7"/>
  <c r="H135" i="7"/>
  <c r="I135" i="7"/>
  <c r="J135" i="7"/>
  <c r="K135" i="7"/>
  <c r="L135" i="7"/>
  <c r="M135" i="7"/>
  <c r="N135" i="7"/>
  <c r="O135" i="7"/>
  <c r="P135" i="7"/>
  <c r="Q135" i="7"/>
  <c r="R135" i="7"/>
  <c r="E136" i="7"/>
  <c r="F136" i="7"/>
  <c r="G136" i="7"/>
  <c r="H136" i="7"/>
  <c r="I136" i="7"/>
  <c r="J136" i="7"/>
  <c r="K136" i="7"/>
  <c r="L136" i="7"/>
  <c r="M136" i="7"/>
  <c r="N136" i="7"/>
  <c r="O136" i="7"/>
  <c r="P136" i="7"/>
  <c r="Q136" i="7"/>
  <c r="R136" i="7"/>
  <c r="E137" i="7"/>
  <c r="F137" i="7"/>
  <c r="G137" i="7"/>
  <c r="H137" i="7"/>
  <c r="I137" i="7"/>
  <c r="J137" i="7"/>
  <c r="K137" i="7"/>
  <c r="L137" i="7"/>
  <c r="M137" i="7"/>
  <c r="N137" i="7"/>
  <c r="O137" i="7"/>
  <c r="P137" i="7"/>
  <c r="Q137" i="7"/>
  <c r="R137" i="7"/>
  <c r="E138" i="7"/>
  <c r="F138" i="7"/>
  <c r="G138" i="7"/>
  <c r="H138" i="7"/>
  <c r="I138" i="7"/>
  <c r="J138" i="7"/>
  <c r="K138" i="7"/>
  <c r="L138" i="7"/>
  <c r="M138" i="7"/>
  <c r="N138" i="7"/>
  <c r="O138" i="7"/>
  <c r="P138" i="7"/>
  <c r="Q138" i="7"/>
  <c r="R138" i="7"/>
  <c r="E139" i="7"/>
  <c r="F139" i="7"/>
  <c r="G139" i="7"/>
  <c r="H139" i="7"/>
  <c r="I139" i="7"/>
  <c r="J139" i="7"/>
  <c r="K139" i="7"/>
  <c r="L139" i="7"/>
  <c r="M139" i="7"/>
  <c r="N139" i="7"/>
  <c r="O139" i="7"/>
  <c r="P139" i="7"/>
  <c r="Q139" i="7"/>
  <c r="R139" i="7"/>
  <c r="E140" i="7"/>
  <c r="F140" i="7"/>
  <c r="G140" i="7"/>
  <c r="H140" i="7"/>
  <c r="I140" i="7"/>
  <c r="J140" i="7"/>
  <c r="K140" i="7"/>
  <c r="L140" i="7"/>
  <c r="M140" i="7"/>
  <c r="N140" i="7"/>
  <c r="O140" i="7"/>
  <c r="P140" i="7"/>
  <c r="Q140" i="7"/>
  <c r="R140" i="7"/>
  <c r="E141" i="7"/>
  <c r="F141" i="7"/>
  <c r="G141" i="7"/>
  <c r="H141" i="7"/>
  <c r="I141" i="7"/>
  <c r="J141" i="7"/>
  <c r="K141" i="7"/>
  <c r="L141" i="7"/>
  <c r="M141" i="7"/>
  <c r="N141" i="7"/>
  <c r="O141" i="7"/>
  <c r="P141" i="7"/>
  <c r="Q141" i="7"/>
  <c r="R141" i="7"/>
  <c r="E142" i="7"/>
  <c r="F142" i="7"/>
  <c r="G142" i="7"/>
  <c r="H142" i="7"/>
  <c r="I142" i="7"/>
  <c r="J142" i="7"/>
  <c r="K142" i="7"/>
  <c r="L142" i="7"/>
  <c r="M142" i="7"/>
  <c r="N142" i="7"/>
  <c r="O142" i="7"/>
  <c r="P142" i="7"/>
  <c r="Q142" i="7"/>
  <c r="R142" i="7"/>
  <c r="E143" i="7"/>
  <c r="F143" i="7"/>
  <c r="G143" i="7"/>
  <c r="H143" i="7"/>
  <c r="I143" i="7"/>
  <c r="J143" i="7"/>
  <c r="K143" i="7"/>
  <c r="L143" i="7"/>
  <c r="M143" i="7"/>
  <c r="N143" i="7"/>
  <c r="O143" i="7"/>
  <c r="P143" i="7"/>
  <c r="Q143" i="7"/>
  <c r="R143" i="7"/>
  <c r="E144" i="7"/>
  <c r="F144" i="7"/>
  <c r="G144" i="7"/>
  <c r="H144" i="7"/>
  <c r="I144" i="7"/>
  <c r="J144" i="7"/>
  <c r="K144" i="7"/>
  <c r="L144" i="7"/>
  <c r="M144" i="7"/>
  <c r="N144" i="7"/>
  <c r="O144" i="7"/>
  <c r="P144" i="7"/>
  <c r="Q144" i="7"/>
  <c r="R144" i="7"/>
  <c r="E145" i="7"/>
  <c r="F145" i="7"/>
  <c r="G145" i="7"/>
  <c r="H145" i="7"/>
  <c r="I145" i="7"/>
  <c r="J145" i="7"/>
  <c r="K145" i="7"/>
  <c r="L145" i="7"/>
  <c r="M145" i="7"/>
  <c r="N145" i="7"/>
  <c r="O145" i="7"/>
  <c r="P145" i="7"/>
  <c r="Q145" i="7"/>
  <c r="R145" i="7"/>
  <c r="E146" i="7"/>
  <c r="F146" i="7"/>
  <c r="G146" i="7"/>
  <c r="H146" i="7"/>
  <c r="I146" i="7"/>
  <c r="J146" i="7"/>
  <c r="K146" i="7"/>
  <c r="L146" i="7"/>
  <c r="M146" i="7"/>
  <c r="N146" i="7"/>
  <c r="O146" i="7"/>
  <c r="P146" i="7"/>
  <c r="Q146" i="7"/>
  <c r="R146" i="7"/>
  <c r="E147" i="7"/>
  <c r="F147" i="7"/>
  <c r="G147" i="7"/>
  <c r="H147" i="7"/>
  <c r="I147" i="7"/>
  <c r="J147" i="7"/>
  <c r="K147" i="7"/>
  <c r="L147" i="7"/>
  <c r="M147" i="7"/>
  <c r="N147" i="7"/>
  <c r="O147" i="7"/>
  <c r="P147" i="7"/>
  <c r="Q147" i="7"/>
  <c r="R147" i="7"/>
  <c r="E148" i="7"/>
  <c r="F148" i="7"/>
  <c r="G148" i="7"/>
  <c r="H148" i="7"/>
  <c r="I148" i="7"/>
  <c r="J148" i="7"/>
  <c r="K148" i="7"/>
  <c r="L148" i="7"/>
  <c r="M148" i="7"/>
  <c r="N148" i="7"/>
  <c r="O148" i="7"/>
  <c r="P148" i="7"/>
  <c r="Q148" i="7"/>
  <c r="R148" i="7"/>
  <c r="E149" i="7"/>
  <c r="F149" i="7"/>
  <c r="G149" i="7"/>
  <c r="H149" i="7"/>
  <c r="I149" i="7"/>
  <c r="J149" i="7"/>
  <c r="K149" i="7"/>
  <c r="L149" i="7"/>
  <c r="M149" i="7"/>
  <c r="N149" i="7"/>
  <c r="O149" i="7"/>
  <c r="P149" i="7"/>
  <c r="Q149" i="7"/>
  <c r="R149" i="7"/>
  <c r="E150" i="7"/>
  <c r="F150" i="7"/>
  <c r="G150" i="7"/>
  <c r="H150" i="7"/>
  <c r="I150" i="7"/>
  <c r="J150" i="7"/>
  <c r="K150" i="7"/>
  <c r="L150" i="7"/>
  <c r="M150" i="7"/>
  <c r="N150" i="7"/>
  <c r="O150" i="7"/>
  <c r="P150" i="7"/>
  <c r="Q150" i="7"/>
  <c r="R150" i="7"/>
  <c r="E151" i="7"/>
  <c r="F151" i="7"/>
  <c r="G151" i="7"/>
  <c r="H151" i="7"/>
  <c r="I151" i="7"/>
  <c r="J151" i="7"/>
  <c r="K151" i="7"/>
  <c r="L151" i="7"/>
  <c r="M151" i="7"/>
  <c r="N151" i="7"/>
  <c r="O151" i="7"/>
  <c r="P151" i="7"/>
  <c r="Q151" i="7"/>
  <c r="R151" i="7"/>
  <c r="E152" i="7"/>
  <c r="F152" i="7"/>
  <c r="G152" i="7"/>
  <c r="H152" i="7"/>
  <c r="I152" i="7"/>
  <c r="J152" i="7"/>
  <c r="K152" i="7"/>
  <c r="L152" i="7"/>
  <c r="M152" i="7"/>
  <c r="N152" i="7"/>
  <c r="O152" i="7"/>
  <c r="P152" i="7"/>
  <c r="Q152" i="7"/>
  <c r="R152" i="7"/>
  <c r="E153" i="7"/>
  <c r="F153" i="7"/>
  <c r="G153" i="7"/>
  <c r="H153" i="7"/>
  <c r="I153" i="7"/>
  <c r="J153" i="7"/>
  <c r="K153" i="7"/>
  <c r="L153" i="7"/>
  <c r="M153" i="7"/>
  <c r="N153" i="7"/>
  <c r="O153" i="7"/>
  <c r="P153" i="7"/>
  <c r="Q153" i="7"/>
  <c r="R153" i="7"/>
  <c r="E154" i="7"/>
  <c r="F154" i="7"/>
  <c r="G154" i="7"/>
  <c r="H154" i="7"/>
  <c r="I154" i="7"/>
  <c r="J154" i="7"/>
  <c r="K154" i="7"/>
  <c r="L154" i="7"/>
  <c r="M154" i="7"/>
  <c r="N154" i="7"/>
  <c r="O154" i="7"/>
  <c r="P154" i="7"/>
  <c r="Q154" i="7"/>
  <c r="R154" i="7"/>
  <c r="E155" i="7"/>
  <c r="F155" i="7"/>
  <c r="G155" i="7"/>
  <c r="H155" i="7"/>
  <c r="I155" i="7"/>
  <c r="J155" i="7"/>
  <c r="K155" i="7"/>
  <c r="L155" i="7"/>
  <c r="M155" i="7"/>
  <c r="N155" i="7"/>
  <c r="O155" i="7"/>
  <c r="P155" i="7"/>
  <c r="Q155" i="7"/>
  <c r="R155" i="7"/>
  <c r="E156" i="7"/>
  <c r="F156" i="7"/>
  <c r="G156" i="7"/>
  <c r="H156" i="7"/>
  <c r="I156" i="7"/>
  <c r="J156" i="7"/>
  <c r="K156" i="7"/>
  <c r="L156" i="7"/>
  <c r="M156" i="7"/>
  <c r="N156" i="7"/>
  <c r="O156" i="7"/>
  <c r="P156" i="7"/>
  <c r="Q156" i="7"/>
  <c r="R156" i="7"/>
  <c r="E157" i="7"/>
  <c r="F157" i="7"/>
  <c r="G157" i="7"/>
  <c r="H157" i="7"/>
  <c r="I157" i="7"/>
  <c r="J157" i="7"/>
  <c r="K157" i="7"/>
  <c r="L157" i="7"/>
  <c r="M157" i="7"/>
  <c r="N157" i="7"/>
  <c r="O157" i="7"/>
  <c r="P157" i="7"/>
  <c r="Q157" i="7"/>
  <c r="R157" i="7"/>
  <c r="E158" i="7"/>
  <c r="F158" i="7"/>
  <c r="G158" i="7"/>
  <c r="H158" i="7"/>
  <c r="I158" i="7"/>
  <c r="J158" i="7"/>
  <c r="K158" i="7"/>
  <c r="L158" i="7"/>
  <c r="M158" i="7"/>
  <c r="N158" i="7"/>
  <c r="O158" i="7"/>
  <c r="P158" i="7"/>
  <c r="Q158" i="7"/>
  <c r="R158" i="7"/>
  <c r="E159" i="7"/>
  <c r="F159" i="7"/>
  <c r="G159" i="7"/>
  <c r="H159" i="7"/>
  <c r="I159" i="7"/>
  <c r="J159" i="7"/>
  <c r="K159" i="7"/>
  <c r="L159" i="7"/>
  <c r="M159" i="7"/>
  <c r="N159" i="7"/>
  <c r="O159" i="7"/>
  <c r="P159" i="7"/>
  <c r="Q159" i="7"/>
  <c r="R159" i="7"/>
  <c r="E160" i="7"/>
  <c r="F160" i="7"/>
  <c r="G160" i="7"/>
  <c r="H160" i="7"/>
  <c r="I160" i="7"/>
  <c r="J160" i="7"/>
  <c r="K160" i="7"/>
  <c r="L160" i="7"/>
  <c r="M160" i="7"/>
  <c r="N160" i="7"/>
  <c r="O160" i="7"/>
  <c r="P160" i="7"/>
  <c r="Q160" i="7"/>
  <c r="R160" i="7"/>
  <c r="E161" i="7"/>
  <c r="F161" i="7"/>
  <c r="G161" i="7"/>
  <c r="H161" i="7"/>
  <c r="I161" i="7"/>
  <c r="J161" i="7"/>
  <c r="K161" i="7"/>
  <c r="L161" i="7"/>
  <c r="M161" i="7"/>
  <c r="N161" i="7"/>
  <c r="O161" i="7"/>
  <c r="P161" i="7"/>
  <c r="Q161" i="7"/>
  <c r="R161" i="7"/>
  <c r="E162" i="7"/>
  <c r="F162" i="7"/>
  <c r="G162" i="7"/>
  <c r="H162" i="7"/>
  <c r="I162" i="7"/>
  <c r="J162" i="7"/>
  <c r="K162" i="7"/>
  <c r="L162" i="7"/>
  <c r="M162" i="7"/>
  <c r="N162" i="7"/>
  <c r="O162" i="7"/>
  <c r="P162" i="7"/>
  <c r="Q162" i="7"/>
  <c r="R162" i="7"/>
  <c r="E163" i="7"/>
  <c r="F163" i="7"/>
  <c r="G163" i="7"/>
  <c r="H163" i="7"/>
  <c r="I163" i="7"/>
  <c r="J163" i="7"/>
  <c r="K163" i="7"/>
  <c r="L163" i="7"/>
  <c r="M163" i="7"/>
  <c r="N163" i="7"/>
  <c r="O163" i="7"/>
  <c r="P163" i="7"/>
  <c r="Q163" i="7"/>
  <c r="R163" i="7"/>
  <c r="E164" i="7"/>
  <c r="F164" i="7"/>
  <c r="G164" i="7"/>
  <c r="H164" i="7"/>
  <c r="I164" i="7"/>
  <c r="J164" i="7"/>
  <c r="K164" i="7"/>
  <c r="L164" i="7"/>
  <c r="M164" i="7"/>
  <c r="N164" i="7"/>
  <c r="O164" i="7"/>
  <c r="P164" i="7"/>
  <c r="Q164" i="7"/>
  <c r="R164" i="7"/>
  <c r="E165" i="7"/>
  <c r="F165" i="7"/>
  <c r="G165" i="7"/>
  <c r="H165" i="7"/>
  <c r="I165" i="7"/>
  <c r="J165" i="7"/>
  <c r="K165" i="7"/>
  <c r="L165" i="7"/>
  <c r="M165" i="7"/>
  <c r="N165" i="7"/>
  <c r="O165" i="7"/>
  <c r="P165" i="7"/>
  <c r="Q165" i="7"/>
  <c r="R165" i="7"/>
  <c r="E166" i="7"/>
  <c r="F166" i="7"/>
  <c r="G166" i="7"/>
  <c r="H166" i="7"/>
  <c r="I166" i="7"/>
  <c r="J166" i="7"/>
  <c r="K166" i="7"/>
  <c r="L166" i="7"/>
  <c r="M166" i="7"/>
  <c r="N166" i="7"/>
  <c r="O166" i="7"/>
  <c r="P166" i="7"/>
  <c r="Q166" i="7"/>
  <c r="R166" i="7"/>
  <c r="E167" i="7"/>
  <c r="F167" i="7"/>
  <c r="G167" i="7"/>
  <c r="H167" i="7"/>
  <c r="I167" i="7"/>
  <c r="J167" i="7"/>
  <c r="K167" i="7"/>
  <c r="L167" i="7"/>
  <c r="M167" i="7"/>
  <c r="N167" i="7"/>
  <c r="O167" i="7"/>
  <c r="P167" i="7"/>
  <c r="Q167" i="7"/>
  <c r="R167" i="7"/>
  <c r="E168" i="7"/>
  <c r="F168" i="7"/>
  <c r="G168" i="7"/>
  <c r="H168" i="7"/>
  <c r="I168" i="7"/>
  <c r="J168" i="7"/>
  <c r="K168" i="7"/>
  <c r="L168" i="7"/>
  <c r="M168" i="7"/>
  <c r="N168" i="7"/>
  <c r="O168" i="7"/>
  <c r="P168" i="7"/>
  <c r="Q168" i="7"/>
  <c r="R168" i="7"/>
  <c r="E169" i="7"/>
  <c r="F169" i="7"/>
  <c r="G169" i="7"/>
  <c r="H169" i="7"/>
  <c r="I169" i="7"/>
  <c r="J169" i="7"/>
  <c r="K169" i="7"/>
  <c r="L169" i="7"/>
  <c r="M169" i="7"/>
  <c r="N169" i="7"/>
  <c r="O169" i="7"/>
  <c r="P169" i="7"/>
  <c r="Q169" i="7"/>
  <c r="R169" i="7"/>
  <c r="E170" i="7"/>
  <c r="F170" i="7"/>
  <c r="G170" i="7"/>
  <c r="H170" i="7"/>
  <c r="I170" i="7"/>
  <c r="J170" i="7"/>
  <c r="K170" i="7"/>
  <c r="L170" i="7"/>
  <c r="M170" i="7"/>
  <c r="N170" i="7"/>
  <c r="O170" i="7"/>
  <c r="P170" i="7"/>
  <c r="Q170" i="7"/>
  <c r="R170" i="7"/>
  <c r="E171" i="7"/>
  <c r="F171" i="7"/>
  <c r="G171" i="7"/>
  <c r="H171" i="7"/>
  <c r="I171" i="7"/>
  <c r="J171" i="7"/>
  <c r="K171" i="7"/>
  <c r="L171" i="7"/>
  <c r="M171" i="7"/>
  <c r="N171" i="7"/>
  <c r="O171" i="7"/>
  <c r="P171" i="7"/>
  <c r="Q171" i="7"/>
  <c r="R171" i="7"/>
  <c r="E172" i="7"/>
  <c r="F172" i="7"/>
  <c r="G172" i="7"/>
  <c r="H172" i="7"/>
  <c r="I172" i="7"/>
  <c r="J172" i="7"/>
  <c r="K172" i="7"/>
  <c r="L172" i="7"/>
  <c r="M172" i="7"/>
  <c r="N172" i="7"/>
  <c r="O172" i="7"/>
  <c r="P172" i="7"/>
  <c r="Q172" i="7"/>
  <c r="R172" i="7"/>
  <c r="E173" i="7"/>
  <c r="F173" i="7"/>
  <c r="G173" i="7"/>
  <c r="H173" i="7"/>
  <c r="I173" i="7"/>
  <c r="J173" i="7"/>
  <c r="K173" i="7"/>
  <c r="L173" i="7"/>
  <c r="M173" i="7"/>
  <c r="N173" i="7"/>
  <c r="O173" i="7"/>
  <c r="P173" i="7"/>
  <c r="Q173" i="7"/>
  <c r="R173" i="7"/>
  <c r="E174" i="7"/>
  <c r="F174" i="7"/>
  <c r="G174" i="7"/>
  <c r="H174" i="7"/>
  <c r="I174" i="7"/>
  <c r="J174" i="7"/>
  <c r="K174" i="7"/>
  <c r="L174" i="7"/>
  <c r="M174" i="7"/>
  <c r="N174" i="7"/>
  <c r="O174" i="7"/>
  <c r="P174" i="7"/>
  <c r="Q174" i="7"/>
  <c r="R174" i="7"/>
  <c r="E175" i="7"/>
  <c r="F175" i="7"/>
  <c r="G175" i="7"/>
  <c r="H175" i="7"/>
  <c r="I175" i="7"/>
  <c r="J175" i="7"/>
  <c r="K175" i="7"/>
  <c r="L175" i="7"/>
  <c r="M175" i="7"/>
  <c r="N175" i="7"/>
  <c r="O175" i="7"/>
  <c r="P175" i="7"/>
  <c r="Q175" i="7"/>
  <c r="R175" i="7"/>
  <c r="E176" i="7"/>
  <c r="F176" i="7"/>
  <c r="G176" i="7"/>
  <c r="H176" i="7"/>
  <c r="I176" i="7"/>
  <c r="J176" i="7"/>
  <c r="K176" i="7"/>
  <c r="L176" i="7"/>
  <c r="M176" i="7"/>
  <c r="N176" i="7"/>
  <c r="O176" i="7"/>
  <c r="P176" i="7"/>
  <c r="Q176" i="7"/>
  <c r="R176" i="7"/>
  <c r="E177" i="7"/>
  <c r="F177" i="7"/>
  <c r="G177" i="7"/>
  <c r="H177" i="7"/>
  <c r="I177" i="7"/>
  <c r="J177" i="7"/>
  <c r="K177" i="7"/>
  <c r="L177" i="7"/>
  <c r="M177" i="7"/>
  <c r="N177" i="7"/>
  <c r="O177" i="7"/>
  <c r="P177" i="7"/>
  <c r="Q177" i="7"/>
  <c r="R177" i="7"/>
  <c r="E178" i="7"/>
  <c r="F178" i="7"/>
  <c r="G178" i="7"/>
  <c r="H178" i="7"/>
  <c r="I178" i="7"/>
  <c r="J178" i="7"/>
  <c r="K178" i="7"/>
  <c r="L178" i="7"/>
  <c r="M178" i="7"/>
  <c r="N178" i="7"/>
  <c r="O178" i="7"/>
  <c r="P178" i="7"/>
  <c r="Q178" i="7"/>
  <c r="R178" i="7"/>
  <c r="E179" i="7"/>
  <c r="F179" i="7"/>
  <c r="G179" i="7"/>
  <c r="H179" i="7"/>
  <c r="I179" i="7"/>
  <c r="J179" i="7"/>
  <c r="K179" i="7"/>
  <c r="L179" i="7"/>
  <c r="M179" i="7"/>
  <c r="N179" i="7"/>
  <c r="O179" i="7"/>
  <c r="P179" i="7"/>
  <c r="Q179" i="7"/>
  <c r="R179" i="7"/>
  <c r="E180" i="7"/>
  <c r="F180" i="7"/>
  <c r="G180" i="7"/>
  <c r="H180" i="7"/>
  <c r="I180" i="7"/>
  <c r="J180" i="7"/>
  <c r="K180" i="7"/>
  <c r="L180" i="7"/>
  <c r="M180" i="7"/>
  <c r="N180" i="7"/>
  <c r="O180" i="7"/>
  <c r="P180" i="7"/>
  <c r="Q180" i="7"/>
  <c r="R180" i="7"/>
  <c r="E181" i="7"/>
  <c r="F181" i="7"/>
  <c r="G181" i="7"/>
  <c r="H181" i="7"/>
  <c r="I181" i="7"/>
  <c r="J181" i="7"/>
  <c r="K181" i="7"/>
  <c r="L181" i="7"/>
  <c r="M181" i="7"/>
  <c r="N181" i="7"/>
  <c r="O181" i="7"/>
  <c r="P181" i="7"/>
  <c r="Q181" i="7"/>
  <c r="R181" i="7"/>
  <c r="E182" i="7"/>
  <c r="F182" i="7"/>
  <c r="G182" i="7"/>
  <c r="H182" i="7"/>
  <c r="I182" i="7"/>
  <c r="J182" i="7"/>
  <c r="K182" i="7"/>
  <c r="L182" i="7"/>
  <c r="M182" i="7"/>
  <c r="N182" i="7"/>
  <c r="O182" i="7"/>
  <c r="P182" i="7"/>
  <c r="Q182" i="7"/>
  <c r="R182" i="7"/>
  <c r="E183" i="7"/>
  <c r="F183" i="7"/>
  <c r="G183" i="7"/>
  <c r="H183" i="7"/>
  <c r="I183" i="7"/>
  <c r="J183" i="7"/>
  <c r="K183" i="7"/>
  <c r="L183" i="7"/>
  <c r="M183" i="7"/>
  <c r="N183" i="7"/>
  <c r="O183" i="7"/>
  <c r="P183" i="7"/>
  <c r="Q183" i="7"/>
  <c r="R183" i="7"/>
  <c r="E184" i="7"/>
  <c r="F184" i="7"/>
  <c r="G184" i="7"/>
  <c r="H184" i="7"/>
  <c r="I184" i="7"/>
  <c r="J184" i="7"/>
  <c r="K184" i="7"/>
  <c r="L184" i="7"/>
  <c r="M184" i="7"/>
  <c r="N184" i="7"/>
  <c r="O184" i="7"/>
  <c r="P184" i="7"/>
  <c r="Q184" i="7"/>
  <c r="R184" i="7"/>
  <c r="E185" i="7"/>
  <c r="F185" i="7"/>
  <c r="G185" i="7"/>
  <c r="H185" i="7"/>
  <c r="I185" i="7"/>
  <c r="J185" i="7"/>
  <c r="K185" i="7"/>
  <c r="L185" i="7"/>
  <c r="M185" i="7"/>
  <c r="N185" i="7"/>
  <c r="O185" i="7"/>
  <c r="P185" i="7"/>
  <c r="Q185" i="7"/>
  <c r="R185" i="7"/>
  <c r="E186" i="7"/>
  <c r="F186" i="7"/>
  <c r="G186" i="7"/>
  <c r="H186" i="7"/>
  <c r="I186" i="7"/>
  <c r="J186" i="7"/>
  <c r="K186" i="7"/>
  <c r="L186" i="7"/>
  <c r="M186" i="7"/>
  <c r="N186" i="7"/>
  <c r="O186" i="7"/>
  <c r="P186" i="7"/>
  <c r="Q186" i="7"/>
  <c r="R186" i="7"/>
  <c r="E187" i="7"/>
  <c r="F187" i="7"/>
  <c r="G187" i="7"/>
  <c r="H187" i="7"/>
  <c r="I187" i="7"/>
  <c r="J187" i="7"/>
  <c r="K187" i="7"/>
  <c r="L187" i="7"/>
  <c r="M187" i="7"/>
  <c r="N187" i="7"/>
  <c r="O187" i="7"/>
  <c r="P187" i="7"/>
  <c r="Q187" i="7"/>
  <c r="R187" i="7"/>
  <c r="E188" i="7"/>
  <c r="F188" i="7"/>
  <c r="G188" i="7"/>
  <c r="H188" i="7"/>
  <c r="I188" i="7"/>
  <c r="J188" i="7"/>
  <c r="K188" i="7"/>
  <c r="L188" i="7"/>
  <c r="M188" i="7"/>
  <c r="N188" i="7"/>
  <c r="O188" i="7"/>
  <c r="P188" i="7"/>
  <c r="Q188" i="7"/>
  <c r="R188" i="7"/>
  <c r="E189" i="7"/>
  <c r="F189" i="7"/>
  <c r="G189" i="7"/>
  <c r="H189" i="7"/>
  <c r="I189" i="7"/>
  <c r="J189" i="7"/>
  <c r="K189" i="7"/>
  <c r="L189" i="7"/>
  <c r="M189" i="7"/>
  <c r="N189" i="7"/>
  <c r="O189" i="7"/>
  <c r="P189" i="7"/>
  <c r="Q189" i="7"/>
  <c r="R189" i="7"/>
  <c r="E190" i="7"/>
  <c r="F190" i="7"/>
  <c r="G190" i="7"/>
  <c r="H190" i="7"/>
  <c r="I190" i="7"/>
  <c r="J190" i="7"/>
  <c r="K190" i="7"/>
  <c r="L190" i="7"/>
  <c r="M190" i="7"/>
  <c r="N190" i="7"/>
  <c r="O190" i="7"/>
  <c r="P190" i="7"/>
  <c r="Q190" i="7"/>
  <c r="R190" i="7"/>
  <c r="E191" i="7"/>
  <c r="F191" i="7"/>
  <c r="G191" i="7"/>
  <c r="H191" i="7"/>
  <c r="I191" i="7"/>
  <c r="J191" i="7"/>
  <c r="K191" i="7"/>
  <c r="L191" i="7"/>
  <c r="M191" i="7"/>
  <c r="N191" i="7"/>
  <c r="O191" i="7"/>
  <c r="P191" i="7"/>
  <c r="Q191" i="7"/>
  <c r="R191" i="7"/>
  <c r="E192" i="7"/>
  <c r="F192" i="7"/>
  <c r="G192" i="7"/>
  <c r="H192" i="7"/>
  <c r="I192" i="7"/>
  <c r="J192" i="7"/>
  <c r="K192" i="7"/>
  <c r="L192" i="7"/>
  <c r="M192" i="7"/>
  <c r="N192" i="7"/>
  <c r="O192" i="7"/>
  <c r="P192" i="7"/>
  <c r="Q192" i="7"/>
  <c r="R192" i="7"/>
  <c r="E193" i="7"/>
  <c r="F193" i="7"/>
  <c r="G193" i="7"/>
  <c r="H193" i="7"/>
  <c r="I193" i="7"/>
  <c r="J193" i="7"/>
  <c r="K193" i="7"/>
  <c r="L193" i="7"/>
  <c r="M193" i="7"/>
  <c r="N193" i="7"/>
  <c r="O193" i="7"/>
  <c r="P193" i="7"/>
  <c r="Q193" i="7"/>
  <c r="R193" i="7"/>
  <c r="E194" i="7"/>
  <c r="F194" i="7"/>
  <c r="G194" i="7"/>
  <c r="H194" i="7"/>
  <c r="I194" i="7"/>
  <c r="J194" i="7"/>
  <c r="K194" i="7"/>
  <c r="L194" i="7"/>
  <c r="M194" i="7"/>
  <c r="N194" i="7"/>
  <c r="O194" i="7"/>
  <c r="P194" i="7"/>
  <c r="Q194" i="7"/>
  <c r="R194" i="7"/>
  <c r="E195" i="7"/>
  <c r="F195" i="7"/>
  <c r="G195" i="7"/>
  <c r="H195" i="7"/>
  <c r="I195" i="7"/>
  <c r="J195" i="7"/>
  <c r="K195" i="7"/>
  <c r="L195" i="7"/>
  <c r="M195" i="7"/>
  <c r="N195" i="7"/>
  <c r="O195" i="7"/>
  <c r="P195" i="7"/>
  <c r="Q195" i="7"/>
  <c r="R195" i="7"/>
  <c r="E196" i="7"/>
  <c r="F196" i="7"/>
  <c r="G196" i="7"/>
  <c r="H196" i="7"/>
  <c r="I196" i="7"/>
  <c r="J196" i="7"/>
  <c r="K196" i="7"/>
  <c r="L196" i="7"/>
  <c r="M196" i="7"/>
  <c r="N196" i="7"/>
  <c r="O196" i="7"/>
  <c r="P196" i="7"/>
  <c r="Q196" i="7"/>
  <c r="R196" i="7"/>
  <c r="E197" i="7"/>
  <c r="F197" i="7"/>
  <c r="G197" i="7"/>
  <c r="H197" i="7"/>
  <c r="I197" i="7"/>
  <c r="J197" i="7"/>
  <c r="K197" i="7"/>
  <c r="L197" i="7"/>
  <c r="M197" i="7"/>
  <c r="N197" i="7"/>
  <c r="O197" i="7"/>
  <c r="P197" i="7"/>
  <c r="Q197" i="7"/>
  <c r="R197" i="7"/>
  <c r="E198" i="7"/>
  <c r="F198" i="7"/>
  <c r="G198" i="7"/>
  <c r="H198" i="7"/>
  <c r="I198" i="7"/>
  <c r="J198" i="7"/>
  <c r="K198" i="7"/>
  <c r="L198" i="7"/>
  <c r="M198" i="7"/>
  <c r="N198" i="7"/>
  <c r="O198" i="7"/>
  <c r="P198" i="7"/>
  <c r="Q198" i="7"/>
  <c r="R198" i="7"/>
  <c r="E199" i="7"/>
  <c r="F199" i="7"/>
  <c r="G199" i="7"/>
  <c r="H199" i="7"/>
  <c r="I199" i="7"/>
  <c r="J199" i="7"/>
  <c r="K199" i="7"/>
  <c r="L199" i="7"/>
  <c r="M199" i="7"/>
  <c r="N199" i="7"/>
  <c r="O199" i="7"/>
  <c r="P199" i="7"/>
  <c r="Q199" i="7"/>
  <c r="R199" i="7"/>
  <c r="E200" i="7"/>
  <c r="F200" i="7"/>
  <c r="G200" i="7"/>
  <c r="H200" i="7"/>
  <c r="I200" i="7"/>
  <c r="J200" i="7"/>
  <c r="K200" i="7"/>
  <c r="L200" i="7"/>
  <c r="M200" i="7"/>
  <c r="N200" i="7"/>
  <c r="O200" i="7"/>
  <c r="P200" i="7"/>
  <c r="Q200" i="7"/>
  <c r="R200" i="7"/>
  <c r="E201" i="7"/>
  <c r="F201" i="7"/>
  <c r="G201" i="7"/>
  <c r="H201" i="7"/>
  <c r="I201" i="7"/>
  <c r="J201" i="7"/>
  <c r="K201" i="7"/>
  <c r="L201" i="7"/>
  <c r="M201" i="7"/>
  <c r="N201" i="7"/>
  <c r="O201" i="7"/>
  <c r="P201" i="7"/>
  <c r="Q201" i="7"/>
  <c r="R201" i="7"/>
  <c r="E202" i="7"/>
  <c r="F202" i="7"/>
  <c r="G202" i="7"/>
  <c r="H202" i="7"/>
  <c r="I202" i="7"/>
  <c r="J202" i="7"/>
  <c r="K202" i="7"/>
  <c r="L202" i="7"/>
  <c r="M202" i="7"/>
  <c r="N202" i="7"/>
  <c r="O202" i="7"/>
  <c r="P202" i="7"/>
  <c r="Q202" i="7"/>
  <c r="R202" i="7"/>
  <c r="E203" i="7"/>
  <c r="F203" i="7"/>
  <c r="G203" i="7"/>
  <c r="H203" i="7"/>
  <c r="I203" i="7"/>
  <c r="J203" i="7"/>
  <c r="K203" i="7"/>
  <c r="L203" i="7"/>
  <c r="M203" i="7"/>
  <c r="N203" i="7"/>
  <c r="O203" i="7"/>
  <c r="P203" i="7"/>
  <c r="Q203" i="7"/>
  <c r="R203" i="7"/>
  <c r="E204" i="7"/>
  <c r="F204" i="7"/>
  <c r="G204" i="7"/>
  <c r="H204" i="7"/>
  <c r="I204" i="7"/>
  <c r="J204" i="7"/>
  <c r="K204" i="7"/>
  <c r="L204" i="7"/>
  <c r="M204" i="7"/>
  <c r="N204" i="7"/>
  <c r="O204" i="7"/>
  <c r="P204" i="7"/>
  <c r="Q204" i="7"/>
  <c r="R204" i="7"/>
  <c r="E205" i="7"/>
  <c r="F205" i="7"/>
  <c r="G205" i="7"/>
  <c r="H205" i="7"/>
  <c r="I205" i="7"/>
  <c r="J205" i="7"/>
  <c r="K205" i="7"/>
  <c r="L205" i="7"/>
  <c r="M205" i="7"/>
  <c r="N205" i="7"/>
  <c r="O205" i="7"/>
  <c r="P205" i="7"/>
  <c r="Q205" i="7"/>
  <c r="R205" i="7"/>
  <c r="E206" i="7"/>
  <c r="F206" i="7"/>
  <c r="G206" i="7"/>
  <c r="H206" i="7"/>
  <c r="I206" i="7"/>
  <c r="J206" i="7"/>
  <c r="K206" i="7"/>
  <c r="L206" i="7"/>
  <c r="M206" i="7"/>
  <c r="N206" i="7"/>
  <c r="O206" i="7"/>
  <c r="P206" i="7"/>
  <c r="Q206" i="7"/>
  <c r="R206" i="7"/>
  <c r="E207" i="7"/>
  <c r="F207" i="7"/>
  <c r="G207" i="7"/>
  <c r="H207" i="7"/>
  <c r="I207" i="7"/>
  <c r="J207" i="7"/>
  <c r="K207" i="7"/>
  <c r="L207" i="7"/>
  <c r="M207" i="7"/>
  <c r="N207" i="7"/>
  <c r="O207" i="7"/>
  <c r="P207" i="7"/>
  <c r="Q207" i="7"/>
  <c r="R207" i="7"/>
  <c r="E208" i="7"/>
  <c r="F208" i="7"/>
  <c r="G208" i="7"/>
  <c r="H208" i="7"/>
  <c r="I208" i="7"/>
  <c r="J208" i="7"/>
  <c r="K208" i="7"/>
  <c r="L208" i="7"/>
  <c r="M208" i="7"/>
  <c r="N208" i="7"/>
  <c r="O208" i="7"/>
  <c r="P208" i="7"/>
  <c r="Q208" i="7"/>
  <c r="R208" i="7"/>
  <c r="E209" i="7"/>
  <c r="F209" i="7"/>
  <c r="G209" i="7"/>
  <c r="H209" i="7"/>
  <c r="I209" i="7"/>
  <c r="J209" i="7"/>
  <c r="K209" i="7"/>
  <c r="L209" i="7"/>
  <c r="M209" i="7"/>
  <c r="N209" i="7"/>
  <c r="O209" i="7"/>
  <c r="P209" i="7"/>
  <c r="Q209" i="7"/>
  <c r="R209" i="7"/>
  <c r="E210" i="7"/>
  <c r="F210" i="7"/>
  <c r="G210" i="7"/>
  <c r="H210" i="7"/>
  <c r="I210" i="7"/>
  <c r="J210" i="7"/>
  <c r="K210" i="7"/>
  <c r="L210" i="7"/>
  <c r="M210" i="7"/>
  <c r="N210" i="7"/>
  <c r="O210" i="7"/>
  <c r="P210" i="7"/>
  <c r="Q210" i="7"/>
  <c r="R210" i="7"/>
  <c r="E211" i="7"/>
  <c r="F211" i="7"/>
  <c r="G211" i="7"/>
  <c r="H211" i="7"/>
  <c r="I211" i="7"/>
  <c r="J211" i="7"/>
  <c r="K211" i="7"/>
  <c r="L211" i="7"/>
  <c r="M211" i="7"/>
  <c r="N211" i="7"/>
  <c r="O211" i="7"/>
  <c r="P211" i="7"/>
  <c r="Q211" i="7"/>
  <c r="R211" i="7"/>
  <c r="E212" i="7"/>
  <c r="F212" i="7"/>
  <c r="G212" i="7"/>
  <c r="H212" i="7"/>
  <c r="I212" i="7"/>
  <c r="J212" i="7"/>
  <c r="K212" i="7"/>
  <c r="L212" i="7"/>
  <c r="M212" i="7"/>
  <c r="N212" i="7"/>
  <c r="O212" i="7"/>
  <c r="P212" i="7"/>
  <c r="Q212" i="7"/>
  <c r="R212" i="7"/>
  <c r="E213" i="7"/>
  <c r="F213" i="7"/>
  <c r="G213" i="7"/>
  <c r="H213" i="7"/>
  <c r="I213" i="7"/>
  <c r="J213" i="7"/>
  <c r="K213" i="7"/>
  <c r="L213" i="7"/>
  <c r="M213" i="7"/>
  <c r="N213" i="7"/>
  <c r="O213" i="7"/>
  <c r="P213" i="7"/>
  <c r="Q213" i="7"/>
  <c r="R213" i="7"/>
  <c r="E214" i="7"/>
  <c r="F214" i="7"/>
  <c r="G214" i="7"/>
  <c r="H214" i="7"/>
  <c r="I214" i="7"/>
  <c r="J214" i="7"/>
  <c r="K214" i="7"/>
  <c r="L214" i="7"/>
  <c r="M214" i="7"/>
  <c r="N214" i="7"/>
  <c r="O214" i="7"/>
  <c r="P214" i="7"/>
  <c r="Q214" i="7"/>
  <c r="R214" i="7"/>
  <c r="E215" i="7"/>
  <c r="F215" i="7"/>
  <c r="G215" i="7"/>
  <c r="H215" i="7"/>
  <c r="I215" i="7"/>
  <c r="J215" i="7"/>
  <c r="K215" i="7"/>
  <c r="L215" i="7"/>
  <c r="M215" i="7"/>
  <c r="N215" i="7"/>
  <c r="O215" i="7"/>
  <c r="P215" i="7"/>
  <c r="Q215" i="7"/>
  <c r="R215" i="7"/>
  <c r="E216" i="7"/>
  <c r="F216" i="7"/>
  <c r="G216" i="7"/>
  <c r="H216" i="7"/>
  <c r="I216" i="7"/>
  <c r="J216" i="7"/>
  <c r="K216" i="7"/>
  <c r="L216" i="7"/>
  <c r="M216" i="7"/>
  <c r="N216" i="7"/>
  <c r="O216" i="7"/>
  <c r="P216" i="7"/>
  <c r="Q216" i="7"/>
  <c r="R216" i="7"/>
  <c r="E217" i="7"/>
  <c r="F217" i="7"/>
  <c r="G217" i="7"/>
  <c r="H217" i="7"/>
  <c r="I217" i="7"/>
  <c r="J217" i="7"/>
  <c r="K217" i="7"/>
  <c r="L217" i="7"/>
  <c r="M217" i="7"/>
  <c r="N217" i="7"/>
  <c r="O217" i="7"/>
  <c r="P217" i="7"/>
  <c r="Q217" i="7"/>
  <c r="R217" i="7"/>
  <c r="E218" i="7"/>
  <c r="F218" i="7"/>
  <c r="G218" i="7"/>
  <c r="H218" i="7"/>
  <c r="I218" i="7"/>
  <c r="J218" i="7"/>
  <c r="K218" i="7"/>
  <c r="L218" i="7"/>
  <c r="M218" i="7"/>
  <c r="N218" i="7"/>
  <c r="O218" i="7"/>
  <c r="P218" i="7"/>
  <c r="Q218" i="7"/>
  <c r="R218" i="7"/>
  <c r="E219" i="7"/>
  <c r="F219" i="7"/>
  <c r="G219" i="7"/>
  <c r="H219" i="7"/>
  <c r="I219" i="7"/>
  <c r="J219" i="7"/>
  <c r="K219" i="7"/>
  <c r="L219" i="7"/>
  <c r="M219" i="7"/>
  <c r="N219" i="7"/>
  <c r="O219" i="7"/>
  <c r="P219" i="7"/>
  <c r="Q219" i="7"/>
  <c r="R219" i="7"/>
  <c r="E220" i="7"/>
  <c r="F220" i="7"/>
  <c r="G220" i="7"/>
  <c r="H220" i="7"/>
  <c r="I220" i="7"/>
  <c r="J220" i="7"/>
  <c r="K220" i="7"/>
  <c r="L220" i="7"/>
  <c r="M220" i="7"/>
  <c r="N220" i="7"/>
  <c r="O220" i="7"/>
  <c r="P220" i="7"/>
  <c r="Q220" i="7"/>
  <c r="R220" i="7"/>
  <c r="E221" i="7"/>
  <c r="F221" i="7"/>
  <c r="G221" i="7"/>
  <c r="H221" i="7"/>
  <c r="I221" i="7"/>
  <c r="J221" i="7"/>
  <c r="K221" i="7"/>
  <c r="L221" i="7"/>
  <c r="M221" i="7"/>
  <c r="N221" i="7"/>
  <c r="O221" i="7"/>
  <c r="P221" i="7"/>
  <c r="Q221" i="7"/>
  <c r="R221" i="7"/>
  <c r="E222" i="7"/>
  <c r="F222" i="7"/>
  <c r="G222" i="7"/>
  <c r="H222" i="7"/>
  <c r="I222" i="7"/>
  <c r="J222" i="7"/>
  <c r="K222" i="7"/>
  <c r="L222" i="7"/>
  <c r="M222" i="7"/>
  <c r="N222" i="7"/>
  <c r="O222" i="7"/>
  <c r="P222" i="7"/>
  <c r="Q222" i="7"/>
  <c r="R222" i="7"/>
  <c r="E223" i="7"/>
  <c r="F223" i="7"/>
  <c r="G223" i="7"/>
  <c r="H223" i="7"/>
  <c r="I223" i="7"/>
  <c r="J223" i="7"/>
  <c r="K223" i="7"/>
  <c r="L223" i="7"/>
  <c r="M223" i="7"/>
  <c r="N223" i="7"/>
  <c r="O223" i="7"/>
  <c r="P223" i="7"/>
  <c r="Q223" i="7"/>
  <c r="R223" i="7"/>
  <c r="E224" i="7"/>
  <c r="F224" i="7"/>
  <c r="G224" i="7"/>
  <c r="H224" i="7"/>
  <c r="I224" i="7"/>
  <c r="J224" i="7"/>
  <c r="K224" i="7"/>
  <c r="L224" i="7"/>
  <c r="M224" i="7"/>
  <c r="N224" i="7"/>
  <c r="O224" i="7"/>
  <c r="P224" i="7"/>
  <c r="Q224" i="7"/>
  <c r="R224" i="7"/>
  <c r="E225" i="7"/>
  <c r="F225" i="7"/>
  <c r="G225" i="7"/>
  <c r="H225" i="7"/>
  <c r="I225" i="7"/>
  <c r="J225" i="7"/>
  <c r="K225" i="7"/>
  <c r="L225" i="7"/>
  <c r="M225" i="7"/>
  <c r="N225" i="7"/>
  <c r="O225" i="7"/>
  <c r="P225" i="7"/>
  <c r="Q225" i="7"/>
  <c r="R225" i="7"/>
  <c r="E226" i="7"/>
  <c r="F226" i="7"/>
  <c r="G226" i="7"/>
  <c r="H226" i="7"/>
  <c r="I226" i="7"/>
  <c r="J226" i="7"/>
  <c r="K226" i="7"/>
  <c r="L226" i="7"/>
  <c r="M226" i="7"/>
  <c r="N226" i="7"/>
  <c r="O226" i="7"/>
  <c r="P226" i="7"/>
  <c r="Q226" i="7"/>
  <c r="R226" i="7"/>
  <c r="E227" i="7"/>
  <c r="F227" i="7"/>
  <c r="G227" i="7"/>
  <c r="H227" i="7"/>
  <c r="I227" i="7"/>
  <c r="J227" i="7"/>
  <c r="K227" i="7"/>
  <c r="L227" i="7"/>
  <c r="M227" i="7"/>
  <c r="N227" i="7"/>
  <c r="O227" i="7"/>
  <c r="P227" i="7"/>
  <c r="Q227" i="7"/>
  <c r="R227" i="7"/>
  <c r="E228" i="7"/>
  <c r="F228" i="7"/>
  <c r="G228" i="7"/>
  <c r="H228" i="7"/>
  <c r="I228" i="7"/>
  <c r="J228" i="7"/>
  <c r="K228" i="7"/>
  <c r="L228" i="7"/>
  <c r="M228" i="7"/>
  <c r="N228" i="7"/>
  <c r="O228" i="7"/>
  <c r="P228" i="7"/>
  <c r="Q228" i="7"/>
  <c r="R228" i="7"/>
  <c r="E229" i="7"/>
  <c r="F229" i="7"/>
  <c r="G229" i="7"/>
  <c r="H229" i="7"/>
  <c r="I229" i="7"/>
  <c r="J229" i="7"/>
  <c r="K229" i="7"/>
  <c r="L229" i="7"/>
  <c r="M229" i="7"/>
  <c r="N229" i="7"/>
  <c r="O229" i="7"/>
  <c r="P229" i="7"/>
  <c r="Q229" i="7"/>
  <c r="R229" i="7"/>
  <c r="E230" i="7"/>
  <c r="F230" i="7"/>
  <c r="G230" i="7"/>
  <c r="H230" i="7"/>
  <c r="I230" i="7"/>
  <c r="J230" i="7"/>
  <c r="K230" i="7"/>
  <c r="L230" i="7"/>
  <c r="M230" i="7"/>
  <c r="N230" i="7"/>
  <c r="O230" i="7"/>
  <c r="P230" i="7"/>
  <c r="Q230" i="7"/>
  <c r="R230" i="7"/>
  <c r="E231" i="7"/>
  <c r="F231" i="7"/>
  <c r="G231" i="7"/>
  <c r="H231" i="7"/>
  <c r="I231" i="7"/>
  <c r="J231" i="7"/>
  <c r="K231" i="7"/>
  <c r="L231" i="7"/>
  <c r="M231" i="7"/>
  <c r="N231" i="7"/>
  <c r="O231" i="7"/>
  <c r="P231" i="7"/>
  <c r="Q231" i="7"/>
  <c r="R231" i="7"/>
  <c r="E232" i="7"/>
  <c r="F232" i="7"/>
  <c r="G232" i="7"/>
  <c r="H232" i="7"/>
  <c r="I232" i="7"/>
  <c r="J232" i="7"/>
  <c r="K232" i="7"/>
  <c r="L232" i="7"/>
  <c r="M232" i="7"/>
  <c r="N232" i="7"/>
  <c r="O232" i="7"/>
  <c r="P232" i="7"/>
  <c r="Q232" i="7"/>
  <c r="R232" i="7"/>
  <c r="E233" i="7"/>
  <c r="F233" i="7"/>
  <c r="G233" i="7"/>
  <c r="H233" i="7"/>
  <c r="I233" i="7"/>
  <c r="J233" i="7"/>
  <c r="K233" i="7"/>
  <c r="L233" i="7"/>
  <c r="M233" i="7"/>
  <c r="N233" i="7"/>
  <c r="O233" i="7"/>
  <c r="P233" i="7"/>
  <c r="Q233" i="7"/>
  <c r="R233" i="7"/>
  <c r="E234" i="7"/>
  <c r="F234" i="7"/>
  <c r="G234" i="7"/>
  <c r="H234" i="7"/>
  <c r="I234" i="7"/>
  <c r="J234" i="7"/>
  <c r="K234" i="7"/>
  <c r="L234" i="7"/>
  <c r="M234" i="7"/>
  <c r="N234" i="7"/>
  <c r="O234" i="7"/>
  <c r="P234" i="7"/>
  <c r="Q234" i="7"/>
  <c r="R234" i="7"/>
  <c r="E235" i="7"/>
  <c r="F235" i="7"/>
  <c r="G235" i="7"/>
  <c r="H235" i="7"/>
  <c r="I235" i="7"/>
  <c r="J235" i="7"/>
  <c r="K235" i="7"/>
  <c r="L235" i="7"/>
  <c r="M235" i="7"/>
  <c r="N235" i="7"/>
  <c r="O235" i="7"/>
  <c r="P235" i="7"/>
  <c r="Q235" i="7"/>
  <c r="R235" i="7"/>
  <c r="E236" i="7"/>
  <c r="F236" i="7"/>
  <c r="G236" i="7"/>
  <c r="H236" i="7"/>
  <c r="I236" i="7"/>
  <c r="J236" i="7"/>
  <c r="K236" i="7"/>
  <c r="L236" i="7"/>
  <c r="M236" i="7"/>
  <c r="N236" i="7"/>
  <c r="O236" i="7"/>
  <c r="P236" i="7"/>
  <c r="Q236" i="7"/>
  <c r="R236" i="7"/>
  <c r="E237" i="7"/>
  <c r="F237" i="7"/>
  <c r="G237" i="7"/>
  <c r="H237" i="7"/>
  <c r="I237" i="7"/>
  <c r="J237" i="7"/>
  <c r="K237" i="7"/>
  <c r="L237" i="7"/>
  <c r="M237" i="7"/>
  <c r="N237" i="7"/>
  <c r="O237" i="7"/>
  <c r="P237" i="7"/>
  <c r="Q237" i="7"/>
  <c r="R237" i="7"/>
  <c r="E238" i="7"/>
  <c r="F238" i="7"/>
  <c r="G238" i="7"/>
  <c r="H238" i="7"/>
  <c r="I238" i="7"/>
  <c r="J238" i="7"/>
  <c r="K238" i="7"/>
  <c r="L238" i="7"/>
  <c r="M238" i="7"/>
  <c r="N238" i="7"/>
  <c r="O238" i="7"/>
  <c r="P238" i="7"/>
  <c r="Q238" i="7"/>
  <c r="R238" i="7"/>
  <c r="E239" i="7"/>
  <c r="F239" i="7"/>
  <c r="G239" i="7"/>
  <c r="H239" i="7"/>
  <c r="I239" i="7"/>
  <c r="J239" i="7"/>
  <c r="K239" i="7"/>
  <c r="L239" i="7"/>
  <c r="M239" i="7"/>
  <c r="N239" i="7"/>
  <c r="O239" i="7"/>
  <c r="P239" i="7"/>
  <c r="Q239" i="7"/>
  <c r="R239" i="7"/>
  <c r="E240" i="7"/>
  <c r="F240" i="7"/>
  <c r="G240" i="7"/>
  <c r="H240" i="7"/>
  <c r="I240" i="7"/>
  <c r="J240" i="7"/>
  <c r="K240" i="7"/>
  <c r="L240" i="7"/>
  <c r="M240" i="7"/>
  <c r="N240" i="7"/>
  <c r="O240" i="7"/>
  <c r="P240" i="7"/>
  <c r="Q240" i="7"/>
  <c r="R240" i="7"/>
  <c r="E241" i="7"/>
  <c r="F241" i="7"/>
  <c r="G241" i="7"/>
  <c r="H241" i="7"/>
  <c r="I241" i="7"/>
  <c r="J241" i="7"/>
  <c r="K241" i="7"/>
  <c r="L241" i="7"/>
  <c r="M241" i="7"/>
  <c r="N241" i="7"/>
  <c r="O241" i="7"/>
  <c r="P241" i="7"/>
  <c r="Q241" i="7"/>
  <c r="R241" i="7"/>
  <c r="E242" i="7"/>
  <c r="F242" i="7"/>
  <c r="G242" i="7"/>
  <c r="H242" i="7"/>
  <c r="I242" i="7"/>
  <c r="J242" i="7"/>
  <c r="K242" i="7"/>
  <c r="L242" i="7"/>
  <c r="M242" i="7"/>
  <c r="N242" i="7"/>
  <c r="O242" i="7"/>
  <c r="P242" i="7"/>
  <c r="Q242" i="7"/>
  <c r="R242" i="7"/>
  <c r="E243" i="7"/>
  <c r="F243" i="7"/>
  <c r="G243" i="7"/>
  <c r="H243" i="7"/>
  <c r="I243" i="7"/>
  <c r="J243" i="7"/>
  <c r="K243" i="7"/>
  <c r="L243" i="7"/>
  <c r="M243" i="7"/>
  <c r="N243" i="7"/>
  <c r="O243" i="7"/>
  <c r="P243" i="7"/>
  <c r="Q243" i="7"/>
  <c r="R243" i="7"/>
  <c r="E244" i="7"/>
  <c r="F244" i="7"/>
  <c r="G244" i="7"/>
  <c r="H244" i="7"/>
  <c r="I244" i="7"/>
  <c r="J244" i="7"/>
  <c r="K244" i="7"/>
  <c r="L244" i="7"/>
  <c r="M244" i="7"/>
  <c r="N244" i="7"/>
  <c r="O244" i="7"/>
  <c r="P244" i="7"/>
  <c r="Q244" i="7"/>
  <c r="R244" i="7"/>
  <c r="E245" i="7"/>
  <c r="F245" i="7"/>
  <c r="G245" i="7"/>
  <c r="H245" i="7"/>
  <c r="I245" i="7"/>
  <c r="J245" i="7"/>
  <c r="K245" i="7"/>
  <c r="L245" i="7"/>
  <c r="M245" i="7"/>
  <c r="N245" i="7"/>
  <c r="O245" i="7"/>
  <c r="P245" i="7"/>
  <c r="Q245" i="7"/>
  <c r="R245" i="7"/>
  <c r="E246" i="7"/>
  <c r="F246" i="7"/>
  <c r="G246" i="7"/>
  <c r="H246" i="7"/>
  <c r="I246" i="7"/>
  <c r="J246" i="7"/>
  <c r="K246" i="7"/>
  <c r="L246" i="7"/>
  <c r="M246" i="7"/>
  <c r="N246" i="7"/>
  <c r="O246" i="7"/>
  <c r="P246" i="7"/>
  <c r="Q246" i="7"/>
  <c r="R246" i="7"/>
  <c r="E247" i="7"/>
  <c r="F247" i="7"/>
  <c r="G247" i="7"/>
  <c r="H247" i="7"/>
  <c r="I247" i="7"/>
  <c r="J247" i="7"/>
  <c r="K247" i="7"/>
  <c r="L247" i="7"/>
  <c r="M247" i="7"/>
  <c r="N247" i="7"/>
  <c r="O247" i="7"/>
  <c r="P247" i="7"/>
  <c r="Q247" i="7"/>
  <c r="R247" i="7"/>
  <c r="E248" i="7"/>
  <c r="F248" i="7"/>
  <c r="G248" i="7"/>
  <c r="H248" i="7"/>
  <c r="I248" i="7"/>
  <c r="J248" i="7"/>
  <c r="K248" i="7"/>
  <c r="L248" i="7"/>
  <c r="M248" i="7"/>
  <c r="N248" i="7"/>
  <c r="O248" i="7"/>
  <c r="P248" i="7"/>
  <c r="Q248" i="7"/>
  <c r="R248" i="7"/>
  <c r="E249" i="7"/>
  <c r="F249" i="7"/>
  <c r="G249" i="7"/>
  <c r="H249" i="7"/>
  <c r="I249" i="7"/>
  <c r="J249" i="7"/>
  <c r="K249" i="7"/>
  <c r="L249" i="7"/>
  <c r="M249" i="7"/>
  <c r="N249" i="7"/>
  <c r="O249" i="7"/>
  <c r="P249" i="7"/>
  <c r="Q249" i="7"/>
  <c r="R249" i="7"/>
  <c r="E250" i="7"/>
  <c r="F250" i="7"/>
  <c r="G250" i="7"/>
  <c r="H250" i="7"/>
  <c r="I250" i="7"/>
  <c r="J250" i="7"/>
  <c r="K250" i="7"/>
  <c r="L250" i="7"/>
  <c r="M250" i="7"/>
  <c r="N250" i="7"/>
  <c r="O250" i="7"/>
  <c r="P250" i="7"/>
  <c r="Q250" i="7"/>
  <c r="R250" i="7"/>
  <c r="E251" i="7"/>
  <c r="F251" i="7"/>
  <c r="G251" i="7"/>
  <c r="H251" i="7"/>
  <c r="I251" i="7"/>
  <c r="J251" i="7"/>
  <c r="K251" i="7"/>
  <c r="L251" i="7"/>
  <c r="M251" i="7"/>
  <c r="N251" i="7"/>
  <c r="O251" i="7"/>
  <c r="P251" i="7"/>
  <c r="Q251" i="7"/>
  <c r="R251" i="7"/>
  <c r="E253" i="7"/>
  <c r="F253" i="7"/>
  <c r="G253" i="7"/>
  <c r="H253" i="7"/>
  <c r="I253" i="7"/>
  <c r="J253" i="7"/>
  <c r="K253" i="7"/>
  <c r="L253" i="7"/>
  <c r="M253" i="7"/>
  <c r="N253" i="7"/>
  <c r="O253" i="7"/>
  <c r="P253" i="7"/>
  <c r="Q253" i="7"/>
  <c r="R253" i="7"/>
  <c r="E254" i="7"/>
  <c r="F254" i="7"/>
  <c r="G254" i="7"/>
  <c r="H254" i="7"/>
  <c r="I254" i="7"/>
  <c r="J254" i="7"/>
  <c r="K254" i="7"/>
  <c r="L254" i="7"/>
  <c r="M254" i="7"/>
  <c r="N254" i="7"/>
  <c r="O254" i="7"/>
  <c r="P254" i="7"/>
  <c r="Q254" i="7"/>
  <c r="R254" i="7"/>
  <c r="E255" i="7"/>
  <c r="F255" i="7"/>
  <c r="G255" i="7"/>
  <c r="H255" i="7"/>
  <c r="I255" i="7"/>
  <c r="J255" i="7"/>
  <c r="K255" i="7"/>
  <c r="L255" i="7"/>
  <c r="M255" i="7"/>
  <c r="N255" i="7"/>
  <c r="O255" i="7"/>
  <c r="P255" i="7"/>
  <c r="Q255" i="7"/>
  <c r="R255" i="7"/>
  <c r="E256" i="7"/>
  <c r="F256" i="7"/>
  <c r="G256" i="7"/>
  <c r="H256" i="7"/>
  <c r="I256" i="7"/>
  <c r="J256" i="7"/>
  <c r="K256" i="7"/>
  <c r="L256" i="7"/>
  <c r="M256" i="7"/>
  <c r="N256" i="7"/>
  <c r="O256" i="7"/>
  <c r="P256" i="7"/>
  <c r="Q256" i="7"/>
  <c r="R256" i="7"/>
  <c r="E252" i="7"/>
  <c r="F252" i="7"/>
  <c r="G252" i="7"/>
  <c r="H252" i="7"/>
  <c r="I252" i="7"/>
  <c r="J252" i="7"/>
  <c r="K252" i="7"/>
  <c r="L252" i="7"/>
  <c r="M252" i="7"/>
  <c r="N252" i="7"/>
  <c r="O252" i="7"/>
  <c r="P252" i="7"/>
  <c r="Q252" i="7"/>
  <c r="R252" i="7"/>
  <c r="E257" i="7"/>
  <c r="F257" i="7"/>
  <c r="G257" i="7"/>
  <c r="H257" i="7"/>
  <c r="I257" i="7"/>
  <c r="J257" i="7"/>
  <c r="K257" i="7"/>
  <c r="L257" i="7"/>
  <c r="M257" i="7"/>
  <c r="N257" i="7"/>
  <c r="O257" i="7"/>
  <c r="P257" i="7"/>
  <c r="Q257" i="7"/>
  <c r="R257" i="7"/>
  <c r="E258" i="7"/>
  <c r="F258" i="7"/>
  <c r="G258" i="7"/>
  <c r="H258" i="7"/>
  <c r="I258" i="7"/>
  <c r="J258" i="7"/>
  <c r="K258" i="7"/>
  <c r="L258" i="7"/>
  <c r="M258" i="7"/>
  <c r="N258" i="7"/>
  <c r="O258" i="7"/>
  <c r="P258" i="7"/>
  <c r="Q258" i="7"/>
  <c r="R258" i="7"/>
  <c r="E259" i="7"/>
  <c r="F259" i="7"/>
  <c r="G259" i="7"/>
  <c r="H259" i="7"/>
  <c r="I259" i="7"/>
  <c r="J259" i="7"/>
  <c r="K259" i="7"/>
  <c r="L259" i="7"/>
  <c r="M259" i="7"/>
  <c r="N259" i="7"/>
  <c r="O259" i="7"/>
  <c r="P259" i="7"/>
  <c r="Q259" i="7"/>
  <c r="R259" i="7"/>
  <c r="E260" i="7"/>
  <c r="F260" i="7"/>
  <c r="G260" i="7"/>
  <c r="H260" i="7"/>
  <c r="I260" i="7"/>
  <c r="J260" i="7"/>
  <c r="K260" i="7"/>
  <c r="L260" i="7"/>
  <c r="M260" i="7"/>
  <c r="N260" i="7"/>
  <c r="O260" i="7"/>
  <c r="P260" i="7"/>
  <c r="Q260" i="7"/>
  <c r="R260" i="7"/>
  <c r="E261" i="7"/>
  <c r="F261" i="7"/>
  <c r="G261" i="7"/>
  <c r="H261" i="7"/>
  <c r="I261" i="7"/>
  <c r="J261" i="7"/>
  <c r="K261" i="7"/>
  <c r="L261" i="7"/>
  <c r="M261" i="7"/>
  <c r="N261" i="7"/>
  <c r="O261" i="7"/>
  <c r="P261" i="7"/>
  <c r="Q261" i="7"/>
  <c r="R261" i="7"/>
  <c r="E262" i="7"/>
  <c r="F262" i="7"/>
  <c r="G262" i="7"/>
  <c r="H262" i="7"/>
  <c r="I262" i="7"/>
  <c r="J262" i="7"/>
  <c r="K262" i="7"/>
  <c r="L262" i="7"/>
  <c r="M262" i="7"/>
  <c r="N262" i="7"/>
  <c r="O262" i="7"/>
  <c r="P262" i="7"/>
  <c r="Q262" i="7"/>
  <c r="R262" i="7"/>
  <c r="E263" i="7"/>
  <c r="F263" i="7"/>
  <c r="G263" i="7"/>
  <c r="H263" i="7"/>
  <c r="I263" i="7"/>
  <c r="J263" i="7"/>
  <c r="K263" i="7"/>
  <c r="L263" i="7"/>
  <c r="M263" i="7"/>
  <c r="N263" i="7"/>
  <c r="O263" i="7"/>
  <c r="P263" i="7"/>
  <c r="Q263" i="7"/>
  <c r="R263" i="7"/>
  <c r="E264" i="7"/>
  <c r="F264" i="7"/>
  <c r="G264" i="7"/>
  <c r="H264" i="7"/>
  <c r="I264" i="7"/>
  <c r="J264" i="7"/>
  <c r="K264" i="7"/>
  <c r="L264" i="7"/>
  <c r="M264" i="7"/>
  <c r="N264" i="7"/>
  <c r="O264" i="7"/>
  <c r="P264" i="7"/>
  <c r="Q264" i="7"/>
  <c r="R264" i="7"/>
  <c r="E265" i="7"/>
  <c r="F265" i="7"/>
  <c r="G265" i="7"/>
  <c r="H265" i="7"/>
  <c r="I265" i="7"/>
  <c r="J265" i="7"/>
  <c r="K265" i="7"/>
  <c r="L265" i="7"/>
  <c r="M265" i="7"/>
  <c r="N265" i="7"/>
  <c r="O265" i="7"/>
  <c r="P265" i="7"/>
  <c r="Q265" i="7"/>
  <c r="R265" i="7"/>
  <c r="E266" i="7"/>
  <c r="F266" i="7"/>
  <c r="G266" i="7"/>
  <c r="H266" i="7"/>
  <c r="I266" i="7"/>
  <c r="J266" i="7"/>
  <c r="K266" i="7"/>
  <c r="L266" i="7"/>
  <c r="M266" i="7"/>
  <c r="N266" i="7"/>
  <c r="O266" i="7"/>
  <c r="P266" i="7"/>
  <c r="Q266" i="7"/>
  <c r="R266" i="7"/>
  <c r="E267" i="7"/>
  <c r="F267" i="7"/>
  <c r="G267" i="7"/>
  <c r="H267" i="7"/>
  <c r="I267" i="7"/>
  <c r="J267" i="7"/>
  <c r="K267" i="7"/>
  <c r="L267" i="7"/>
  <c r="M267" i="7"/>
  <c r="N267" i="7"/>
  <c r="O267" i="7"/>
  <c r="P267" i="7"/>
  <c r="Q267" i="7"/>
  <c r="R267" i="7"/>
  <c r="E268" i="7"/>
  <c r="F268" i="7"/>
  <c r="G268" i="7"/>
  <c r="H268" i="7"/>
  <c r="I268" i="7"/>
  <c r="J268" i="7"/>
  <c r="K268" i="7"/>
  <c r="L268" i="7"/>
  <c r="M268" i="7"/>
  <c r="N268" i="7"/>
  <c r="O268" i="7"/>
  <c r="P268" i="7"/>
  <c r="Q268" i="7"/>
  <c r="R268" i="7"/>
  <c r="E269" i="7"/>
  <c r="F269" i="7"/>
  <c r="G269" i="7"/>
  <c r="H269" i="7"/>
  <c r="I269" i="7"/>
  <c r="J269" i="7"/>
  <c r="K269" i="7"/>
  <c r="L269" i="7"/>
  <c r="M269" i="7"/>
  <c r="N269" i="7"/>
  <c r="O269" i="7"/>
  <c r="P269" i="7"/>
  <c r="Q269" i="7"/>
  <c r="R269" i="7"/>
  <c r="E270" i="7"/>
  <c r="F270" i="7"/>
  <c r="G270" i="7"/>
  <c r="H270" i="7"/>
  <c r="I270" i="7"/>
  <c r="J270" i="7"/>
  <c r="K270" i="7"/>
  <c r="L270" i="7"/>
  <c r="M270" i="7"/>
  <c r="N270" i="7"/>
  <c r="O270" i="7"/>
  <c r="P270" i="7"/>
  <c r="Q270" i="7"/>
  <c r="R270" i="7"/>
  <c r="E271" i="7"/>
  <c r="F271" i="7"/>
  <c r="G271" i="7"/>
  <c r="H271" i="7"/>
  <c r="I271" i="7"/>
  <c r="J271" i="7"/>
  <c r="K271" i="7"/>
  <c r="L271" i="7"/>
  <c r="M271" i="7"/>
  <c r="N271" i="7"/>
  <c r="O271" i="7"/>
  <c r="P271" i="7"/>
  <c r="Q271" i="7"/>
  <c r="R271" i="7"/>
  <c r="E272" i="7"/>
  <c r="F272" i="7"/>
  <c r="G272" i="7"/>
  <c r="H272" i="7"/>
  <c r="I272" i="7"/>
  <c r="J272" i="7"/>
  <c r="K272" i="7"/>
  <c r="L272" i="7"/>
  <c r="M272" i="7"/>
  <c r="N272" i="7"/>
  <c r="O272" i="7"/>
  <c r="P272" i="7"/>
  <c r="Q272" i="7"/>
  <c r="R272" i="7"/>
  <c r="E273" i="7"/>
  <c r="F273" i="7"/>
  <c r="G273" i="7"/>
  <c r="H273" i="7"/>
  <c r="I273" i="7"/>
  <c r="J273" i="7"/>
  <c r="K273" i="7"/>
  <c r="L273" i="7"/>
  <c r="M273" i="7"/>
  <c r="N273" i="7"/>
  <c r="O273" i="7"/>
  <c r="P273" i="7"/>
  <c r="Q273" i="7"/>
  <c r="R273" i="7"/>
  <c r="E274" i="7"/>
  <c r="F274" i="7"/>
  <c r="G274" i="7"/>
  <c r="H274" i="7"/>
  <c r="I274" i="7"/>
  <c r="J274" i="7"/>
  <c r="K274" i="7"/>
  <c r="L274" i="7"/>
  <c r="M274" i="7"/>
  <c r="N274" i="7"/>
  <c r="O274" i="7"/>
  <c r="P274" i="7"/>
  <c r="Q274" i="7"/>
  <c r="R274" i="7"/>
  <c r="E275" i="7"/>
  <c r="F275" i="7"/>
  <c r="G275" i="7"/>
  <c r="H275" i="7"/>
  <c r="I275" i="7"/>
  <c r="J275" i="7"/>
  <c r="K275" i="7"/>
  <c r="L275" i="7"/>
  <c r="M275" i="7"/>
  <c r="N275" i="7"/>
  <c r="O275" i="7"/>
  <c r="P275" i="7"/>
  <c r="Q275" i="7"/>
  <c r="R275" i="7"/>
  <c r="E276" i="7"/>
  <c r="F276" i="7"/>
  <c r="G276" i="7"/>
  <c r="H276" i="7"/>
  <c r="I276" i="7"/>
  <c r="J276" i="7"/>
  <c r="K276" i="7"/>
  <c r="L276" i="7"/>
  <c r="M276" i="7"/>
  <c r="N276" i="7"/>
  <c r="O276" i="7"/>
  <c r="P276" i="7"/>
  <c r="Q276" i="7"/>
  <c r="R276" i="7"/>
  <c r="E277" i="7"/>
  <c r="F277" i="7"/>
  <c r="G277" i="7"/>
  <c r="H277" i="7"/>
  <c r="I277" i="7"/>
  <c r="J277" i="7"/>
  <c r="K277" i="7"/>
  <c r="L277" i="7"/>
  <c r="M277" i="7"/>
  <c r="N277" i="7"/>
  <c r="O277" i="7"/>
  <c r="P277" i="7"/>
  <c r="Q277" i="7"/>
  <c r="R277" i="7"/>
  <c r="E278" i="7"/>
  <c r="F278" i="7"/>
  <c r="G278" i="7"/>
  <c r="H278" i="7"/>
  <c r="I278" i="7"/>
  <c r="J278" i="7"/>
  <c r="K278" i="7"/>
  <c r="L278" i="7"/>
  <c r="M278" i="7"/>
  <c r="N278" i="7"/>
  <c r="O278" i="7"/>
  <c r="P278" i="7"/>
  <c r="Q278" i="7"/>
  <c r="R278" i="7"/>
  <c r="E279" i="7"/>
  <c r="F279" i="7"/>
  <c r="G279" i="7"/>
  <c r="H279" i="7"/>
  <c r="I279" i="7"/>
  <c r="J279" i="7"/>
  <c r="K279" i="7"/>
  <c r="L279" i="7"/>
  <c r="M279" i="7"/>
  <c r="N279" i="7"/>
  <c r="O279" i="7"/>
  <c r="P279" i="7"/>
  <c r="Q279" i="7"/>
  <c r="R279" i="7"/>
  <c r="E280" i="7"/>
  <c r="F280" i="7"/>
  <c r="G280" i="7"/>
  <c r="H280" i="7"/>
  <c r="I280" i="7"/>
  <c r="J280" i="7"/>
  <c r="K280" i="7"/>
  <c r="L280" i="7"/>
  <c r="M280" i="7"/>
  <c r="N280" i="7"/>
  <c r="O280" i="7"/>
  <c r="P280" i="7"/>
  <c r="Q280" i="7"/>
  <c r="R280" i="7"/>
  <c r="E281" i="7"/>
  <c r="F281" i="7"/>
  <c r="G281" i="7"/>
  <c r="H281" i="7"/>
  <c r="I281" i="7"/>
  <c r="J281" i="7"/>
  <c r="K281" i="7"/>
  <c r="L281" i="7"/>
  <c r="M281" i="7"/>
  <c r="N281" i="7"/>
  <c r="O281" i="7"/>
  <c r="P281" i="7"/>
  <c r="Q281" i="7"/>
  <c r="R281" i="7"/>
  <c r="E282" i="7"/>
  <c r="F282" i="7"/>
  <c r="G282" i="7"/>
  <c r="H282" i="7"/>
  <c r="I282" i="7"/>
  <c r="J282" i="7"/>
  <c r="K282" i="7"/>
  <c r="L282" i="7"/>
  <c r="M282" i="7"/>
  <c r="N282" i="7"/>
  <c r="O282" i="7"/>
  <c r="P282" i="7"/>
  <c r="Q282" i="7"/>
  <c r="R282" i="7"/>
  <c r="E283" i="7"/>
  <c r="F283" i="7"/>
  <c r="G283" i="7"/>
  <c r="H283" i="7"/>
  <c r="I283" i="7"/>
  <c r="J283" i="7"/>
  <c r="K283" i="7"/>
  <c r="L283" i="7"/>
  <c r="M283" i="7"/>
  <c r="N283" i="7"/>
  <c r="O283" i="7"/>
  <c r="P283" i="7"/>
  <c r="Q283" i="7"/>
  <c r="R283" i="7"/>
  <c r="E284" i="7"/>
  <c r="F284" i="7"/>
  <c r="G284" i="7"/>
  <c r="H284" i="7"/>
  <c r="I284" i="7"/>
  <c r="J284" i="7"/>
  <c r="K284" i="7"/>
  <c r="L284" i="7"/>
  <c r="M284" i="7"/>
  <c r="N284" i="7"/>
  <c r="O284" i="7"/>
  <c r="P284" i="7"/>
  <c r="Q284" i="7"/>
  <c r="R284" i="7"/>
  <c r="E285" i="7"/>
  <c r="F285" i="7"/>
  <c r="G285" i="7"/>
  <c r="H285" i="7"/>
  <c r="I285" i="7"/>
  <c r="J285" i="7"/>
  <c r="K285" i="7"/>
  <c r="L285" i="7"/>
  <c r="M285" i="7"/>
  <c r="N285" i="7"/>
  <c r="O285" i="7"/>
  <c r="P285" i="7"/>
  <c r="Q285" i="7"/>
  <c r="R285" i="7"/>
  <c r="E286" i="7"/>
  <c r="F286" i="7"/>
  <c r="G286" i="7"/>
  <c r="H286" i="7"/>
  <c r="I286" i="7"/>
  <c r="J286" i="7"/>
  <c r="K286" i="7"/>
  <c r="L286" i="7"/>
  <c r="M286" i="7"/>
  <c r="N286" i="7"/>
  <c r="O286" i="7"/>
  <c r="P286" i="7"/>
  <c r="Q286" i="7"/>
  <c r="R286" i="7"/>
  <c r="E287" i="7"/>
  <c r="F287" i="7"/>
  <c r="G287" i="7"/>
  <c r="H287" i="7"/>
  <c r="I287" i="7"/>
  <c r="J287" i="7"/>
  <c r="K287" i="7"/>
  <c r="L287" i="7"/>
  <c r="M287" i="7"/>
  <c r="N287" i="7"/>
  <c r="O287" i="7"/>
  <c r="P287" i="7"/>
  <c r="Q287" i="7"/>
  <c r="R287" i="7"/>
  <c r="E288" i="7"/>
  <c r="F288" i="7"/>
  <c r="G288" i="7"/>
  <c r="H288" i="7"/>
  <c r="I288" i="7"/>
  <c r="J288" i="7"/>
  <c r="K288" i="7"/>
  <c r="L288" i="7"/>
  <c r="M288" i="7"/>
  <c r="N288" i="7"/>
  <c r="O288" i="7"/>
  <c r="P288" i="7"/>
  <c r="Q288" i="7"/>
  <c r="R288" i="7"/>
  <c r="E289" i="7"/>
  <c r="F289" i="7"/>
  <c r="G289" i="7"/>
  <c r="H289" i="7"/>
  <c r="I289" i="7"/>
  <c r="J289" i="7"/>
  <c r="K289" i="7"/>
  <c r="L289" i="7"/>
  <c r="M289" i="7"/>
  <c r="N289" i="7"/>
  <c r="O289" i="7"/>
  <c r="P289" i="7"/>
  <c r="Q289" i="7"/>
  <c r="R289" i="7"/>
  <c r="E290" i="7"/>
  <c r="F290" i="7"/>
  <c r="G290" i="7"/>
  <c r="H290" i="7"/>
  <c r="I290" i="7"/>
  <c r="J290" i="7"/>
  <c r="K290" i="7"/>
  <c r="L290" i="7"/>
  <c r="M290" i="7"/>
  <c r="N290" i="7"/>
  <c r="O290" i="7"/>
  <c r="P290" i="7"/>
  <c r="Q290" i="7"/>
  <c r="R290" i="7"/>
  <c r="E291" i="7"/>
  <c r="F291" i="7"/>
  <c r="G291" i="7"/>
  <c r="H291" i="7"/>
  <c r="I291" i="7"/>
  <c r="J291" i="7"/>
  <c r="K291" i="7"/>
  <c r="L291" i="7"/>
  <c r="M291" i="7"/>
  <c r="N291" i="7"/>
  <c r="O291" i="7"/>
  <c r="P291" i="7"/>
  <c r="Q291" i="7"/>
  <c r="R291" i="7"/>
  <c r="E292" i="7"/>
  <c r="F292" i="7"/>
  <c r="G292" i="7"/>
  <c r="H292" i="7"/>
  <c r="I292" i="7"/>
  <c r="J292" i="7"/>
  <c r="K292" i="7"/>
  <c r="L292" i="7"/>
  <c r="M292" i="7"/>
  <c r="N292" i="7"/>
  <c r="O292" i="7"/>
  <c r="P292" i="7"/>
  <c r="Q292" i="7"/>
  <c r="R292" i="7"/>
  <c r="E293" i="7"/>
  <c r="F293" i="7"/>
  <c r="G293" i="7"/>
  <c r="H293" i="7"/>
  <c r="I293" i="7"/>
  <c r="J293" i="7"/>
  <c r="K293" i="7"/>
  <c r="L293" i="7"/>
  <c r="M293" i="7"/>
  <c r="N293" i="7"/>
  <c r="O293" i="7"/>
  <c r="P293" i="7"/>
  <c r="Q293" i="7"/>
  <c r="R293" i="7"/>
  <c r="E294" i="7"/>
  <c r="F294" i="7"/>
  <c r="G294" i="7"/>
  <c r="H294" i="7"/>
  <c r="I294" i="7"/>
  <c r="J294" i="7"/>
  <c r="K294" i="7"/>
  <c r="L294" i="7"/>
  <c r="M294" i="7"/>
  <c r="N294" i="7"/>
  <c r="O294" i="7"/>
  <c r="P294" i="7"/>
  <c r="Q294" i="7"/>
  <c r="R294" i="7"/>
  <c r="E295" i="7"/>
  <c r="F295" i="7"/>
  <c r="G295" i="7"/>
  <c r="H295" i="7"/>
  <c r="I295" i="7"/>
  <c r="J295" i="7"/>
  <c r="K295" i="7"/>
  <c r="L295" i="7"/>
  <c r="M295" i="7"/>
  <c r="N295" i="7"/>
  <c r="O295" i="7"/>
  <c r="P295" i="7"/>
  <c r="Q295" i="7"/>
  <c r="R295" i="7"/>
  <c r="E296" i="7"/>
  <c r="F296" i="7"/>
  <c r="G296" i="7"/>
  <c r="H296" i="7"/>
  <c r="I296" i="7"/>
  <c r="J296" i="7"/>
  <c r="K296" i="7"/>
  <c r="L296" i="7"/>
  <c r="M296" i="7"/>
  <c r="N296" i="7"/>
  <c r="O296" i="7"/>
  <c r="P296" i="7"/>
  <c r="Q296" i="7"/>
  <c r="R296" i="7"/>
  <c r="E297" i="7"/>
  <c r="F297" i="7"/>
  <c r="G297" i="7"/>
  <c r="H297" i="7"/>
  <c r="I297" i="7"/>
  <c r="J297" i="7"/>
  <c r="K297" i="7"/>
  <c r="L297" i="7"/>
  <c r="M297" i="7"/>
  <c r="N297" i="7"/>
  <c r="O297" i="7"/>
  <c r="P297" i="7"/>
  <c r="Q297" i="7"/>
  <c r="R297" i="7"/>
  <c r="E298" i="7"/>
  <c r="F298" i="7"/>
  <c r="G298" i="7"/>
  <c r="H298" i="7"/>
  <c r="I298" i="7"/>
  <c r="J298" i="7"/>
  <c r="K298" i="7"/>
  <c r="L298" i="7"/>
  <c r="M298" i="7"/>
  <c r="N298" i="7"/>
  <c r="O298" i="7"/>
  <c r="P298" i="7"/>
  <c r="Q298" i="7"/>
  <c r="R298" i="7"/>
  <c r="E299" i="7"/>
  <c r="F299" i="7"/>
  <c r="G299" i="7"/>
  <c r="H299" i="7"/>
  <c r="I299" i="7"/>
  <c r="J299" i="7"/>
  <c r="K299" i="7"/>
  <c r="L299" i="7"/>
  <c r="M299" i="7"/>
  <c r="N299" i="7"/>
  <c r="O299" i="7"/>
  <c r="P299" i="7"/>
  <c r="Q299" i="7"/>
  <c r="R299" i="7"/>
  <c r="E300" i="7"/>
  <c r="F300" i="7"/>
  <c r="G300" i="7"/>
  <c r="H300" i="7"/>
  <c r="I300" i="7"/>
  <c r="J300" i="7"/>
  <c r="K300" i="7"/>
  <c r="L300" i="7"/>
  <c r="M300" i="7"/>
  <c r="N300" i="7"/>
  <c r="O300" i="7"/>
  <c r="P300" i="7"/>
  <c r="Q300" i="7"/>
  <c r="R300" i="7"/>
  <c r="E301" i="7"/>
  <c r="F301" i="7"/>
  <c r="G301" i="7"/>
  <c r="H301" i="7"/>
  <c r="I301" i="7"/>
  <c r="J301" i="7"/>
  <c r="K301" i="7"/>
  <c r="L301" i="7"/>
  <c r="M301" i="7"/>
  <c r="N301" i="7"/>
  <c r="O301" i="7"/>
  <c r="P301" i="7"/>
  <c r="Q301" i="7"/>
  <c r="R301" i="7"/>
  <c r="E302" i="7"/>
  <c r="F302" i="7"/>
  <c r="G302" i="7"/>
  <c r="H302" i="7"/>
  <c r="I302" i="7"/>
  <c r="J302" i="7"/>
  <c r="K302" i="7"/>
  <c r="L302" i="7"/>
  <c r="M302" i="7"/>
  <c r="N302" i="7"/>
  <c r="O302" i="7"/>
  <c r="P302" i="7"/>
  <c r="Q302" i="7"/>
  <c r="R302" i="7"/>
  <c r="E303" i="7"/>
  <c r="F303" i="7"/>
  <c r="G303" i="7"/>
  <c r="H303" i="7"/>
  <c r="I303" i="7"/>
  <c r="J303" i="7"/>
  <c r="K303" i="7"/>
  <c r="L303" i="7"/>
  <c r="M303" i="7"/>
  <c r="N303" i="7"/>
  <c r="O303" i="7"/>
  <c r="P303" i="7"/>
  <c r="Q303" i="7"/>
  <c r="R303" i="7"/>
  <c r="E304" i="7"/>
  <c r="F304" i="7"/>
  <c r="G304" i="7"/>
  <c r="H304" i="7"/>
  <c r="I304" i="7"/>
  <c r="J304" i="7"/>
  <c r="K304" i="7"/>
  <c r="L304" i="7"/>
  <c r="M304" i="7"/>
  <c r="N304" i="7"/>
  <c r="O304" i="7"/>
  <c r="P304" i="7"/>
  <c r="Q304" i="7"/>
  <c r="R304" i="7"/>
  <c r="E305" i="7"/>
  <c r="F305" i="7"/>
  <c r="G305" i="7"/>
  <c r="H305" i="7"/>
  <c r="I305" i="7"/>
  <c r="J305" i="7"/>
  <c r="K305" i="7"/>
  <c r="L305" i="7"/>
  <c r="M305" i="7"/>
  <c r="N305" i="7"/>
  <c r="O305" i="7"/>
  <c r="P305" i="7"/>
  <c r="Q305" i="7"/>
  <c r="R305" i="7"/>
  <c r="E306" i="7"/>
  <c r="F306" i="7"/>
  <c r="G306" i="7"/>
  <c r="H306" i="7"/>
  <c r="I306" i="7"/>
  <c r="J306" i="7"/>
  <c r="K306" i="7"/>
  <c r="L306" i="7"/>
  <c r="M306" i="7"/>
  <c r="N306" i="7"/>
  <c r="O306" i="7"/>
  <c r="P306" i="7"/>
  <c r="Q306" i="7"/>
  <c r="R306" i="7"/>
  <c r="E307" i="7"/>
  <c r="F307" i="7"/>
  <c r="G307" i="7"/>
  <c r="H307" i="7"/>
  <c r="I307" i="7"/>
  <c r="J307" i="7"/>
  <c r="K307" i="7"/>
  <c r="L307" i="7"/>
  <c r="M307" i="7"/>
  <c r="N307" i="7"/>
  <c r="O307" i="7"/>
  <c r="P307" i="7"/>
  <c r="Q307" i="7"/>
  <c r="R307" i="7"/>
  <c r="E308" i="7"/>
  <c r="F308" i="7"/>
  <c r="G308" i="7"/>
  <c r="H308" i="7"/>
  <c r="I308" i="7"/>
  <c r="J308" i="7"/>
  <c r="K308" i="7"/>
  <c r="L308" i="7"/>
  <c r="M308" i="7"/>
  <c r="N308" i="7"/>
  <c r="O308" i="7"/>
  <c r="P308" i="7"/>
  <c r="Q308" i="7"/>
  <c r="R308" i="7"/>
  <c r="E309" i="7"/>
  <c r="F309" i="7"/>
  <c r="G309" i="7"/>
  <c r="H309" i="7"/>
  <c r="I309" i="7"/>
  <c r="J309" i="7"/>
  <c r="K309" i="7"/>
  <c r="L309" i="7"/>
  <c r="M309" i="7"/>
  <c r="N309" i="7"/>
  <c r="O309" i="7"/>
  <c r="P309" i="7"/>
  <c r="Q309" i="7"/>
  <c r="R309" i="7"/>
  <c r="E310" i="7"/>
  <c r="F310" i="7"/>
  <c r="G310" i="7"/>
  <c r="H310" i="7"/>
  <c r="I310" i="7"/>
  <c r="J310" i="7"/>
  <c r="K310" i="7"/>
  <c r="L310" i="7"/>
  <c r="M310" i="7"/>
  <c r="N310" i="7"/>
  <c r="O310" i="7"/>
  <c r="P310" i="7"/>
  <c r="Q310" i="7"/>
  <c r="R310" i="7"/>
  <c r="E311" i="7"/>
  <c r="F311" i="7"/>
  <c r="G311" i="7"/>
  <c r="H311" i="7"/>
  <c r="I311" i="7"/>
  <c r="J311" i="7"/>
  <c r="K311" i="7"/>
  <c r="L311" i="7"/>
  <c r="M311" i="7"/>
  <c r="N311" i="7"/>
  <c r="O311" i="7"/>
  <c r="P311" i="7"/>
  <c r="Q311" i="7"/>
  <c r="R311" i="7"/>
  <c r="E312" i="7"/>
  <c r="F312" i="7"/>
  <c r="G312" i="7"/>
  <c r="H312" i="7"/>
  <c r="I312" i="7"/>
  <c r="J312" i="7"/>
  <c r="K312" i="7"/>
  <c r="L312" i="7"/>
  <c r="M312" i="7"/>
  <c r="N312" i="7"/>
  <c r="O312" i="7"/>
  <c r="P312" i="7"/>
  <c r="Q312" i="7"/>
  <c r="R312" i="7"/>
  <c r="E313" i="7"/>
  <c r="F313" i="7"/>
  <c r="G313" i="7"/>
  <c r="H313" i="7"/>
  <c r="I313" i="7"/>
  <c r="J313" i="7"/>
  <c r="K313" i="7"/>
  <c r="L313" i="7"/>
  <c r="M313" i="7"/>
  <c r="N313" i="7"/>
  <c r="O313" i="7"/>
  <c r="P313" i="7"/>
  <c r="Q313" i="7"/>
  <c r="R313" i="7"/>
  <c r="E314" i="7"/>
  <c r="F314" i="7"/>
  <c r="G314" i="7"/>
  <c r="H314" i="7"/>
  <c r="I314" i="7"/>
  <c r="J314" i="7"/>
  <c r="K314" i="7"/>
  <c r="L314" i="7"/>
  <c r="M314" i="7"/>
  <c r="N314" i="7"/>
  <c r="O314" i="7"/>
  <c r="P314" i="7"/>
  <c r="Q314" i="7"/>
  <c r="R314" i="7"/>
  <c r="E315" i="7"/>
  <c r="F315" i="7"/>
  <c r="G315" i="7"/>
  <c r="H315" i="7"/>
  <c r="I315" i="7"/>
  <c r="J315" i="7"/>
  <c r="K315" i="7"/>
  <c r="L315" i="7"/>
  <c r="M315" i="7"/>
  <c r="N315" i="7"/>
  <c r="O315" i="7"/>
  <c r="P315" i="7"/>
  <c r="Q315" i="7"/>
  <c r="R315" i="7"/>
  <c r="E316" i="7"/>
  <c r="F316" i="7"/>
  <c r="G316" i="7"/>
  <c r="H316" i="7"/>
  <c r="I316" i="7"/>
  <c r="J316" i="7"/>
  <c r="K316" i="7"/>
  <c r="L316" i="7"/>
  <c r="M316" i="7"/>
  <c r="N316" i="7"/>
  <c r="O316" i="7"/>
  <c r="P316" i="7"/>
  <c r="Q316" i="7"/>
  <c r="R316" i="7"/>
  <c r="E317" i="7"/>
  <c r="F317" i="7"/>
  <c r="G317" i="7"/>
  <c r="H317" i="7"/>
  <c r="I317" i="7"/>
  <c r="J317" i="7"/>
  <c r="K317" i="7"/>
  <c r="L317" i="7"/>
  <c r="M317" i="7"/>
  <c r="N317" i="7"/>
  <c r="O317" i="7"/>
  <c r="P317" i="7"/>
  <c r="Q317" i="7"/>
  <c r="R317" i="7"/>
  <c r="E318" i="7"/>
  <c r="F318" i="7"/>
  <c r="G318" i="7"/>
  <c r="H318" i="7"/>
  <c r="I318" i="7"/>
  <c r="J318" i="7"/>
  <c r="K318" i="7"/>
  <c r="L318" i="7"/>
  <c r="M318" i="7"/>
  <c r="N318" i="7"/>
  <c r="O318" i="7"/>
  <c r="P318" i="7"/>
  <c r="Q318" i="7"/>
  <c r="R318" i="7"/>
  <c r="E319" i="7"/>
  <c r="F319" i="7"/>
  <c r="G319" i="7"/>
  <c r="H319" i="7"/>
  <c r="I319" i="7"/>
  <c r="J319" i="7"/>
  <c r="K319" i="7"/>
  <c r="L319" i="7"/>
  <c r="M319" i="7"/>
  <c r="N319" i="7"/>
  <c r="O319" i="7"/>
  <c r="P319" i="7"/>
  <c r="Q319" i="7"/>
  <c r="R319" i="7"/>
  <c r="E320" i="7"/>
  <c r="F320" i="7"/>
  <c r="G320" i="7"/>
  <c r="H320" i="7"/>
  <c r="I320" i="7"/>
  <c r="J320" i="7"/>
  <c r="K320" i="7"/>
  <c r="L320" i="7"/>
  <c r="M320" i="7"/>
  <c r="N320" i="7"/>
  <c r="O320" i="7"/>
  <c r="P320" i="7"/>
  <c r="Q320" i="7"/>
  <c r="R320" i="7"/>
  <c r="E321" i="7"/>
  <c r="F321" i="7"/>
  <c r="G321" i="7"/>
  <c r="H321" i="7"/>
  <c r="I321" i="7"/>
  <c r="J321" i="7"/>
  <c r="K321" i="7"/>
  <c r="L321" i="7"/>
  <c r="M321" i="7"/>
  <c r="N321" i="7"/>
  <c r="O321" i="7"/>
  <c r="P321" i="7"/>
  <c r="Q321" i="7"/>
  <c r="R321" i="7"/>
  <c r="E322" i="7"/>
  <c r="F322" i="7"/>
  <c r="G322" i="7"/>
  <c r="H322" i="7"/>
  <c r="I322" i="7"/>
  <c r="J322" i="7"/>
  <c r="K322" i="7"/>
  <c r="L322" i="7"/>
  <c r="M322" i="7"/>
  <c r="N322" i="7"/>
  <c r="O322" i="7"/>
  <c r="P322" i="7"/>
  <c r="Q322" i="7"/>
  <c r="R322" i="7"/>
  <c r="E323" i="7"/>
  <c r="F323" i="7"/>
  <c r="G323" i="7"/>
  <c r="H323" i="7"/>
  <c r="I323" i="7"/>
  <c r="J323" i="7"/>
  <c r="K323" i="7"/>
  <c r="L323" i="7"/>
  <c r="M323" i="7"/>
  <c r="N323" i="7"/>
  <c r="O323" i="7"/>
  <c r="P323" i="7"/>
  <c r="Q323" i="7"/>
  <c r="R323" i="7"/>
  <c r="E324" i="7"/>
  <c r="F324" i="7"/>
  <c r="G324" i="7"/>
  <c r="H324" i="7"/>
  <c r="I324" i="7"/>
  <c r="J324" i="7"/>
  <c r="K324" i="7"/>
  <c r="L324" i="7"/>
  <c r="M324" i="7"/>
  <c r="N324" i="7"/>
  <c r="O324" i="7"/>
  <c r="P324" i="7"/>
  <c r="Q324" i="7"/>
  <c r="R324" i="7"/>
  <c r="E325" i="7"/>
  <c r="F325" i="7"/>
  <c r="G325" i="7"/>
  <c r="H325" i="7"/>
  <c r="I325" i="7"/>
  <c r="J325" i="7"/>
  <c r="K325" i="7"/>
  <c r="L325" i="7"/>
  <c r="M325" i="7"/>
  <c r="N325" i="7"/>
  <c r="O325" i="7"/>
  <c r="P325" i="7"/>
  <c r="Q325" i="7"/>
  <c r="R325" i="7"/>
  <c r="E326" i="7"/>
  <c r="F326" i="7"/>
  <c r="G326" i="7"/>
  <c r="H326" i="7"/>
  <c r="I326" i="7"/>
  <c r="J326" i="7"/>
  <c r="K326" i="7"/>
  <c r="L326" i="7"/>
  <c r="M326" i="7"/>
  <c r="N326" i="7"/>
  <c r="O326" i="7"/>
  <c r="P326" i="7"/>
  <c r="Q326" i="7"/>
  <c r="R326" i="7"/>
  <c r="E327" i="7"/>
  <c r="F327" i="7"/>
  <c r="G327" i="7"/>
  <c r="H327" i="7"/>
  <c r="I327" i="7"/>
  <c r="J327" i="7"/>
  <c r="K327" i="7"/>
  <c r="L327" i="7"/>
  <c r="M327" i="7"/>
  <c r="N327" i="7"/>
  <c r="O327" i="7"/>
  <c r="P327" i="7"/>
  <c r="Q327" i="7"/>
  <c r="R327" i="7"/>
  <c r="E328" i="7"/>
  <c r="F328" i="7"/>
  <c r="G328" i="7"/>
  <c r="H328" i="7"/>
  <c r="I328" i="7"/>
  <c r="J328" i="7"/>
  <c r="K328" i="7"/>
  <c r="L328" i="7"/>
  <c r="M328" i="7"/>
  <c r="N328" i="7"/>
  <c r="O328" i="7"/>
  <c r="P328" i="7"/>
  <c r="Q328" i="7"/>
  <c r="R328" i="7"/>
  <c r="E329" i="7"/>
  <c r="F329" i="7"/>
  <c r="G329" i="7"/>
  <c r="H329" i="7"/>
  <c r="I329" i="7"/>
  <c r="J329" i="7"/>
  <c r="K329" i="7"/>
  <c r="L329" i="7"/>
  <c r="M329" i="7"/>
  <c r="N329" i="7"/>
  <c r="O329" i="7"/>
  <c r="P329" i="7"/>
  <c r="Q329" i="7"/>
  <c r="R329" i="7"/>
  <c r="R8" i="7"/>
  <c r="Q8" i="7"/>
  <c r="P8" i="7"/>
  <c r="O8" i="7"/>
  <c r="N8" i="7"/>
  <c r="M8" i="7"/>
  <c r="L8" i="7"/>
  <c r="K8" i="7"/>
  <c r="J8" i="7"/>
  <c r="I8" i="7"/>
  <c r="H8" i="7"/>
  <c r="G8" i="7"/>
  <c r="F8" i="7"/>
  <c r="E8" i="7"/>
  <c r="H4" i="5"/>
  <c r="M4" i="5" s="1"/>
  <c r="Q7" i="7" l="1"/>
  <c r="M7" i="7"/>
  <c r="I7" i="7"/>
  <c r="P7" i="7"/>
  <c r="L7" i="7"/>
  <c r="H7" i="7"/>
  <c r="E7" i="7"/>
  <c r="O7" i="7"/>
  <c r="K7" i="7"/>
  <c r="G7" i="7"/>
  <c r="R7" i="7"/>
  <c r="N7" i="7"/>
  <c r="J7" i="7"/>
  <c r="F7" i="7"/>
  <c r="D328" i="7"/>
  <c r="D326" i="7"/>
  <c r="D324" i="7"/>
  <c r="D322" i="7"/>
  <c r="D329" i="7"/>
  <c r="D327" i="7"/>
  <c r="D325" i="7"/>
  <c r="D321" i="7"/>
  <c r="D305" i="7"/>
  <c r="D300" i="7"/>
  <c r="D301" i="7"/>
  <c r="D294" i="7"/>
  <c r="D292" i="7"/>
  <c r="D290" i="7"/>
  <c r="D293" i="7"/>
  <c r="D291" i="7"/>
  <c r="D289" i="7"/>
  <c r="D277" i="7"/>
  <c r="D268" i="7"/>
  <c r="D248" i="7"/>
  <c r="D242" i="7"/>
  <c r="D234" i="7"/>
  <c r="D229" i="7"/>
  <c r="D228" i="7"/>
  <c r="D226" i="7"/>
  <c r="D225" i="7"/>
  <c r="D213" i="7"/>
  <c r="D201" i="7"/>
  <c r="D174" i="7"/>
  <c r="D169" i="7"/>
  <c r="D168" i="7"/>
  <c r="D162" i="7"/>
  <c r="D160" i="7"/>
  <c r="D153" i="7"/>
  <c r="D146" i="7"/>
  <c r="D142" i="7"/>
  <c r="D132" i="7"/>
  <c r="D118" i="7"/>
  <c r="D114" i="7"/>
  <c r="D112" i="7"/>
  <c r="D104" i="7"/>
  <c r="D95" i="7"/>
  <c r="D68" i="7"/>
  <c r="D66" i="7"/>
  <c r="D61" i="7"/>
  <c r="D51" i="7"/>
  <c r="D50" i="7"/>
  <c r="D20" i="7"/>
  <c r="D259" i="7"/>
  <c r="D235" i="7"/>
  <c r="D227" i="7"/>
  <c r="D175" i="7"/>
  <c r="D161" i="7"/>
  <c r="D127" i="7"/>
  <c r="D113" i="7"/>
  <c r="D67" i="7"/>
  <c r="D45" i="7"/>
  <c r="P4" i="5"/>
  <c r="R4" i="5" s="1"/>
  <c r="D96" i="7"/>
  <c r="D316" i="7"/>
  <c r="D317" i="7"/>
  <c r="D318" i="7"/>
  <c r="D319" i="7"/>
  <c r="D167" i="7"/>
  <c r="F56" i="4" l="1"/>
  <c r="F57" i="4"/>
  <c r="F46" i="4"/>
  <c r="I15" i="13" l="1"/>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P5" i="13" l="1"/>
  <c r="P6" i="13"/>
  <c r="P7" i="13"/>
  <c r="P8" i="13"/>
  <c r="P9" i="13"/>
  <c r="P10" i="13"/>
  <c r="P11" i="13"/>
  <c r="P12" i="13"/>
  <c r="P13" i="13"/>
  <c r="P14" i="13"/>
  <c r="P15"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O5" i="13"/>
  <c r="O6" i="13"/>
  <c r="O7" i="13"/>
  <c r="O8" i="13"/>
  <c r="O9" i="13"/>
  <c r="O10" i="13"/>
  <c r="O11" i="13"/>
  <c r="O12" i="13"/>
  <c r="O13"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N5" i="13"/>
  <c r="N6" i="13"/>
  <c r="N7" i="13"/>
  <c r="N8" i="13"/>
  <c r="N9" i="13"/>
  <c r="N10" i="13"/>
  <c r="N11" i="13"/>
  <c r="N12" i="13"/>
  <c r="N13" i="13"/>
  <c r="N14" i="13"/>
  <c r="N15"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32" i="13"/>
  <c r="K33" i="13"/>
  <c r="K34" i="13"/>
  <c r="K35" i="13"/>
  <c r="K36" i="13"/>
  <c r="K37" i="13"/>
  <c r="K38" i="13"/>
  <c r="K39" i="13"/>
  <c r="K40" i="13"/>
  <c r="K41" i="13"/>
  <c r="K42" i="13"/>
  <c r="J5"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I4" i="13"/>
  <c r="G20" i="12" l="1"/>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G17" i="12" l="1"/>
  <c r="H20" i="12" s="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G22" i="12" l="1"/>
  <c r="H22" i="12" s="1"/>
  <c r="G23" i="12"/>
  <c r="H23" i="12" s="1"/>
  <c r="G21" i="12"/>
  <c r="H21" i="12" s="1"/>
  <c r="G24" i="12"/>
  <c r="H24" i="12" s="1"/>
  <c r="F4" i="13" l="1"/>
  <c r="F5" i="13" l="1"/>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H5" i="5" l="1"/>
  <c r="M5" i="5" s="1"/>
  <c r="H6" i="5"/>
  <c r="M6" i="5" s="1"/>
  <c r="H7" i="5"/>
  <c r="M7" i="5" s="1"/>
  <c r="H8" i="5"/>
  <c r="M8" i="5" s="1"/>
  <c r="H9" i="5"/>
  <c r="M9" i="5" s="1"/>
  <c r="H10" i="5"/>
  <c r="M10" i="5" s="1"/>
  <c r="H11" i="5"/>
  <c r="M11" i="5" s="1"/>
  <c r="H12" i="5"/>
  <c r="M12" i="5" s="1"/>
  <c r="H13" i="5"/>
  <c r="M13" i="5" s="1"/>
  <c r="H14" i="5"/>
  <c r="M14" i="5" s="1"/>
  <c r="H15" i="5"/>
  <c r="M15" i="5" s="1"/>
  <c r="H16" i="5"/>
  <c r="P16" i="5" s="1"/>
  <c r="R16" i="5" s="1"/>
  <c r="H17" i="5"/>
  <c r="M17" i="5" s="1"/>
  <c r="H18" i="5"/>
  <c r="M18" i="5" s="1"/>
  <c r="H19" i="5"/>
  <c r="M19" i="5" s="1"/>
  <c r="H20" i="5"/>
  <c r="M20" i="5" s="1"/>
  <c r="H21" i="5"/>
  <c r="M21" i="5" s="1"/>
  <c r="H22" i="5"/>
  <c r="M22" i="5" s="1"/>
  <c r="H23" i="5"/>
  <c r="M23" i="5" s="1"/>
  <c r="H24" i="5"/>
  <c r="M24" i="5" s="1"/>
  <c r="M16" i="5" l="1"/>
  <c r="P11" i="5"/>
  <c r="R11" i="5" s="1"/>
  <c r="P24" i="5"/>
  <c r="R24" i="5" s="1"/>
  <c r="P8" i="5"/>
  <c r="R8" i="5" s="1"/>
  <c r="P23" i="5"/>
  <c r="R23" i="5" s="1"/>
  <c r="P15" i="5"/>
  <c r="R15" i="5" s="1"/>
  <c r="P7" i="5"/>
  <c r="R7" i="5" s="1"/>
  <c r="P19" i="5"/>
  <c r="R19" i="5" s="1"/>
  <c r="P20" i="5"/>
  <c r="R20" i="5" s="1"/>
  <c r="P12" i="5"/>
  <c r="R12" i="5" s="1"/>
  <c r="P22" i="5"/>
  <c r="R22" i="5" s="1"/>
  <c r="P18" i="5"/>
  <c r="R18" i="5" s="1"/>
  <c r="P14" i="5"/>
  <c r="R14" i="5" s="1"/>
  <c r="P10" i="5"/>
  <c r="R10" i="5" s="1"/>
  <c r="P6" i="5"/>
  <c r="R6" i="5" s="1"/>
  <c r="P21" i="5"/>
  <c r="R21" i="5" s="1"/>
  <c r="P17" i="5"/>
  <c r="R17" i="5" s="1"/>
  <c r="P13" i="5"/>
  <c r="R13" i="5" s="1"/>
  <c r="P9" i="5"/>
  <c r="R9" i="5" s="1"/>
  <c r="P5" i="5"/>
  <c r="R5" i="5" s="1"/>
  <c r="L4" i="6"/>
  <c r="M4" i="6" s="1"/>
  <c r="L11" i="6"/>
  <c r="M11" i="6" s="1"/>
  <c r="F4" i="5"/>
  <c r="F5" i="5"/>
  <c r="F6" i="5"/>
  <c r="F7" i="5"/>
  <c r="F8" i="5"/>
  <c r="F9" i="5"/>
  <c r="F10" i="5"/>
  <c r="F11" i="5"/>
  <c r="F12" i="5"/>
  <c r="F13" i="5"/>
  <c r="F14" i="5"/>
  <c r="F15" i="5"/>
  <c r="F16" i="5"/>
  <c r="F17" i="5"/>
  <c r="F18" i="5"/>
  <c r="F19" i="5"/>
  <c r="F20" i="5"/>
  <c r="F21" i="5"/>
  <c r="F22" i="5"/>
  <c r="F23" i="5"/>
  <c r="F24" i="5"/>
  <c r="U4" i="5"/>
  <c r="U5" i="5"/>
  <c r="U6" i="5"/>
  <c r="U7" i="5"/>
  <c r="U8" i="5"/>
  <c r="U9" i="5"/>
  <c r="U10" i="5"/>
  <c r="U11" i="5"/>
  <c r="U12" i="5"/>
  <c r="U13" i="5"/>
  <c r="U14" i="5"/>
  <c r="U15" i="5"/>
  <c r="U16" i="5"/>
  <c r="U17" i="5"/>
  <c r="U18" i="5"/>
  <c r="U19" i="5"/>
  <c r="U20" i="5"/>
  <c r="U21" i="5"/>
  <c r="U22" i="5"/>
  <c r="U23" i="5"/>
  <c r="U24" i="5"/>
  <c r="T2" i="5" l="1"/>
  <c r="L5" i="6"/>
  <c r="M5" i="6" s="1"/>
  <c r="L6" i="6"/>
  <c r="M6" i="6" s="1"/>
  <c r="L7" i="6"/>
  <c r="M7" i="6" s="1"/>
  <c r="L8" i="6"/>
  <c r="M8" i="6" s="1"/>
  <c r="L9" i="6"/>
  <c r="M9" i="6" s="1"/>
  <c r="L10" i="6"/>
  <c r="M10" i="6" s="1"/>
  <c r="L12" i="6"/>
  <c r="M12" i="6" s="1"/>
  <c r="L13" i="6"/>
  <c r="M13" i="6" s="1"/>
  <c r="L14" i="6"/>
  <c r="M14" i="6" s="1"/>
  <c r="L15" i="6"/>
  <c r="M15" i="6" s="1"/>
  <c r="L16" i="6"/>
  <c r="M16" i="6" s="1"/>
  <c r="L17" i="6"/>
  <c r="M17" i="6" s="1"/>
  <c r="L18" i="6"/>
  <c r="M18" i="6" s="1"/>
  <c r="L19" i="6"/>
  <c r="M19" i="6" s="1"/>
  <c r="L20" i="6"/>
  <c r="M20" i="6" s="1"/>
  <c r="L21" i="6"/>
  <c r="M21" i="6" s="1"/>
  <c r="L22" i="6"/>
  <c r="M22" i="6" s="1"/>
  <c r="L23" i="6"/>
  <c r="M23" i="6" s="1"/>
  <c r="L24" i="6"/>
  <c r="M24" i="6" s="1"/>
  <c r="H5" i="6"/>
  <c r="H6" i="6"/>
  <c r="H7" i="6"/>
  <c r="H8" i="6"/>
  <c r="H9" i="6"/>
  <c r="H10" i="6"/>
  <c r="H11" i="6"/>
  <c r="H12" i="6"/>
  <c r="H13" i="6"/>
  <c r="H14" i="6"/>
  <c r="H15" i="6"/>
  <c r="H16" i="6"/>
  <c r="H17" i="6"/>
  <c r="H18" i="6"/>
  <c r="H19" i="6"/>
  <c r="H20" i="6"/>
  <c r="H21" i="6"/>
  <c r="H22" i="6"/>
  <c r="H23" i="6"/>
  <c r="H24" i="6"/>
  <c r="H4" i="6"/>
  <c r="A30" i="12" l="1"/>
  <c r="A32" i="12"/>
  <c r="A29" i="12"/>
  <c r="A31" i="12"/>
  <c r="A28" i="12"/>
  <c r="A27" i="12"/>
  <c r="M2" i="6"/>
  <c r="A11" i="12" s="1"/>
  <c r="F4" i="4"/>
  <c r="O5" i="7" l="1"/>
  <c r="L5" i="7"/>
  <c r="I5" i="7"/>
  <c r="E5" i="7"/>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7" i="4"/>
  <c r="G48" i="4"/>
  <c r="G49" i="4"/>
  <c r="G50" i="4"/>
  <c r="G51" i="4"/>
  <c r="G52" i="4"/>
  <c r="G53" i="4"/>
  <c r="G54" i="4"/>
  <c r="G55" i="4"/>
  <c r="G58" i="4"/>
  <c r="G59" i="4"/>
  <c r="G60" i="4"/>
  <c r="G61" i="4"/>
  <c r="G62" i="4"/>
  <c r="G63" i="4"/>
  <c r="G64" i="4"/>
  <c r="G65" i="4"/>
  <c r="G66" i="4"/>
  <c r="G67" i="4"/>
  <c r="G68" i="4"/>
  <c r="G69" i="4"/>
  <c r="G70" i="4"/>
  <c r="G3" i="4"/>
  <c r="H4" i="4"/>
  <c r="F5" i="4"/>
  <c r="H5" i="4" s="1"/>
  <c r="F6" i="4"/>
  <c r="H6" i="4" s="1"/>
  <c r="F3" i="4"/>
  <c r="H3" i="4" s="1"/>
  <c r="F7" i="4"/>
  <c r="H7" i="4" s="1"/>
  <c r="F8" i="4"/>
  <c r="H8" i="4" s="1"/>
  <c r="F9" i="4"/>
  <c r="H9" i="4" s="1"/>
  <c r="F10" i="4"/>
  <c r="H10" i="4" s="1"/>
  <c r="F11" i="4"/>
  <c r="H11" i="4" s="1"/>
  <c r="F12" i="4"/>
  <c r="H12" i="4" s="1"/>
  <c r="F13" i="4"/>
  <c r="H13" i="4" s="1"/>
  <c r="F14" i="4"/>
  <c r="H14" i="4" s="1"/>
  <c r="F15" i="4"/>
  <c r="H15" i="4" s="1"/>
  <c r="F16" i="4"/>
  <c r="H16" i="4" s="1"/>
  <c r="F17" i="4"/>
  <c r="H17" i="4" s="1"/>
  <c r="F18" i="4"/>
  <c r="H18" i="4" s="1"/>
  <c r="F19" i="4"/>
  <c r="H19" i="4" s="1"/>
  <c r="F20" i="4"/>
  <c r="H20" i="4" s="1"/>
  <c r="F21" i="4"/>
  <c r="H21" i="4" s="1"/>
  <c r="F22" i="4"/>
  <c r="H22" i="4" s="1"/>
  <c r="F23" i="4"/>
  <c r="H23" i="4" s="1"/>
  <c r="F24" i="4"/>
  <c r="H24" i="4" s="1"/>
  <c r="F25" i="4"/>
  <c r="H25" i="4" s="1"/>
  <c r="F26" i="4"/>
  <c r="H26" i="4" s="1"/>
  <c r="F27" i="4"/>
  <c r="H27" i="4" s="1"/>
  <c r="F28" i="4"/>
  <c r="H28" i="4" s="1"/>
  <c r="F29" i="4"/>
  <c r="H29" i="4" s="1"/>
  <c r="F30" i="4"/>
  <c r="H30" i="4" s="1"/>
  <c r="F31" i="4"/>
  <c r="H31" i="4" s="1"/>
  <c r="F32" i="4"/>
  <c r="H32" i="4" s="1"/>
  <c r="F33" i="4"/>
  <c r="H33" i="4" s="1"/>
  <c r="F34" i="4"/>
  <c r="H34" i="4" s="1"/>
  <c r="F35" i="4"/>
  <c r="H35" i="4" s="1"/>
  <c r="F36" i="4"/>
  <c r="H36" i="4" s="1"/>
  <c r="F37" i="4"/>
  <c r="H37" i="4" s="1"/>
  <c r="F38" i="4"/>
  <c r="H38" i="4" s="1"/>
  <c r="F39" i="4"/>
  <c r="H39" i="4" s="1"/>
  <c r="F40" i="4"/>
  <c r="H40" i="4" s="1"/>
  <c r="F41" i="4"/>
  <c r="H41" i="4" s="1"/>
  <c r="F42" i="4"/>
  <c r="H42" i="4" s="1"/>
  <c r="F43" i="4"/>
  <c r="H43" i="4" s="1"/>
  <c r="F44" i="4"/>
  <c r="H44" i="4" s="1"/>
  <c r="F45" i="4"/>
  <c r="H45" i="4" s="1"/>
  <c r="F47" i="4"/>
  <c r="H47" i="4" s="1"/>
  <c r="F48" i="4"/>
  <c r="H48" i="4" s="1"/>
  <c r="F49" i="4"/>
  <c r="H49" i="4" s="1"/>
  <c r="F50" i="4"/>
  <c r="H50" i="4" s="1"/>
  <c r="F51" i="4"/>
  <c r="H51" i="4" s="1"/>
  <c r="F52" i="4"/>
  <c r="H52" i="4" s="1"/>
  <c r="F53" i="4"/>
  <c r="H53" i="4" s="1"/>
  <c r="F54" i="4"/>
  <c r="H54" i="4" s="1"/>
  <c r="F55" i="4"/>
  <c r="H55" i="4" s="1"/>
  <c r="F58" i="4"/>
  <c r="H58" i="4" s="1"/>
  <c r="F59" i="4"/>
  <c r="H59" i="4" s="1"/>
  <c r="F60" i="4"/>
  <c r="H60" i="4" s="1"/>
  <c r="F61" i="4"/>
  <c r="H61" i="4" s="1"/>
  <c r="F62" i="4"/>
  <c r="H62" i="4" s="1"/>
  <c r="F63" i="4"/>
  <c r="H63" i="4" s="1"/>
  <c r="F64" i="4"/>
  <c r="H64" i="4" s="1"/>
  <c r="F65" i="4"/>
  <c r="H65" i="4" s="1"/>
  <c r="F66" i="4"/>
  <c r="H66" i="4" s="1"/>
  <c r="F67" i="4"/>
  <c r="H67" i="4" s="1"/>
  <c r="F68" i="4"/>
  <c r="H68" i="4" s="1"/>
  <c r="F69" i="4"/>
  <c r="H69" i="4" s="1"/>
  <c r="F70" i="4"/>
  <c r="H70" i="4" s="1"/>
  <c r="I5" i="5"/>
  <c r="I6" i="5"/>
  <c r="S4" i="5" l="1"/>
  <c r="I4" i="5"/>
  <c r="G1" i="4"/>
  <c r="H1" i="4"/>
  <c r="H2" i="4"/>
  <c r="S8" i="5"/>
  <c r="S7" i="5"/>
  <c r="Q6" i="5"/>
  <c r="N8" i="5"/>
  <c r="N7" i="5"/>
  <c r="I8" i="5"/>
  <c r="A7" i="12" l="1"/>
  <c r="S5" i="5"/>
  <c r="S6" i="5"/>
  <c r="S23" i="5"/>
  <c r="S15" i="5"/>
  <c r="S21" i="5"/>
  <c r="S17" i="5"/>
  <c r="S13" i="5"/>
  <c r="S24" i="5"/>
  <c r="S20" i="5"/>
  <c r="S16" i="5"/>
  <c r="S12" i="5"/>
  <c r="S19" i="5"/>
  <c r="S11" i="5"/>
  <c r="S22" i="5"/>
  <c r="S18" i="5"/>
  <c r="S14" i="5"/>
  <c r="S10" i="5"/>
  <c r="N9" i="5"/>
  <c r="I22" i="5"/>
  <c r="N22" i="5"/>
  <c r="I14" i="5"/>
  <c r="N14" i="5"/>
  <c r="I24" i="5"/>
  <c r="N24" i="5"/>
  <c r="I20" i="5"/>
  <c r="N20" i="5"/>
  <c r="I16" i="5"/>
  <c r="N16" i="5"/>
  <c r="I12" i="5"/>
  <c r="N12" i="5"/>
  <c r="I18" i="5"/>
  <c r="N18" i="5"/>
  <c r="I10" i="5"/>
  <c r="N10" i="5"/>
  <c r="I21" i="5"/>
  <c r="N21" i="5"/>
  <c r="I17" i="5"/>
  <c r="N17" i="5"/>
  <c r="I13" i="5"/>
  <c r="N13" i="5"/>
  <c r="I23" i="5"/>
  <c r="N23" i="5"/>
  <c r="I19" i="5"/>
  <c r="N19" i="5"/>
  <c r="I15" i="5"/>
  <c r="N15" i="5"/>
  <c r="I11" i="5"/>
  <c r="N11" i="5"/>
  <c r="I9" i="5"/>
  <c r="I7" i="5"/>
  <c r="Q24" i="5"/>
  <c r="Q20" i="5"/>
  <c r="Q16" i="5"/>
  <c r="Q12" i="5"/>
  <c r="Q8" i="5"/>
  <c r="Q23" i="5"/>
  <c r="Q19" i="5"/>
  <c r="Q15" i="5"/>
  <c r="Q11" i="5"/>
  <c r="Q21" i="5"/>
  <c r="Q17" i="5"/>
  <c r="Q13" i="5"/>
  <c r="Q22" i="5"/>
  <c r="Q18" i="5"/>
  <c r="Q14" i="5"/>
  <c r="Q10" i="5"/>
  <c r="Q7" i="5"/>
  <c r="N5" i="5"/>
  <c r="Q4" i="5"/>
  <c r="Q5" i="5"/>
  <c r="N6" i="5"/>
  <c r="N4" i="5"/>
  <c r="B1" i="12"/>
  <c r="D4" i="11"/>
  <c r="E4" i="11" s="1"/>
  <c r="D19" i="11"/>
  <c r="E19" i="11" s="1"/>
  <c r="D5" i="11"/>
  <c r="E5" i="11" s="1"/>
  <c r="D6" i="11"/>
  <c r="E6" i="11" s="1"/>
  <c r="E20" i="1"/>
  <c r="E19" i="1"/>
  <c r="E18" i="1"/>
  <c r="E9" i="1"/>
  <c r="E10" i="1"/>
  <c r="E11" i="1"/>
  <c r="E12" i="1"/>
  <c r="E8" i="1"/>
  <c r="E6" i="1"/>
  <c r="E13" i="1"/>
  <c r="E14" i="1"/>
  <c r="E15" i="1"/>
  <c r="E16" i="1"/>
  <c r="E21" i="1"/>
  <c r="E22" i="1"/>
  <c r="E23" i="1"/>
  <c r="E24" i="1"/>
  <c r="E25" i="1"/>
  <c r="E3" i="1"/>
  <c r="E1" i="1" l="1"/>
  <c r="A4" i="12" s="1"/>
  <c r="M2" i="5"/>
  <c r="H2" i="5"/>
  <c r="Q9" i="5"/>
  <c r="S9" i="5"/>
  <c r="R2" i="5" s="1"/>
  <c r="H24" i="11"/>
  <c r="D24" i="11"/>
  <c r="E24" i="11" s="1"/>
  <c r="H23" i="11"/>
  <c r="D23" i="11"/>
  <c r="E23" i="11" s="1"/>
  <c r="H22" i="11"/>
  <c r="D22" i="11"/>
  <c r="E22" i="11" s="1"/>
  <c r="H21" i="11"/>
  <c r="D21" i="11"/>
  <c r="E21" i="11" s="1"/>
  <c r="H20" i="11"/>
  <c r="D20" i="11"/>
  <c r="E20" i="11" s="1"/>
  <c r="H19" i="11"/>
  <c r="H18" i="11"/>
  <c r="D18" i="11"/>
  <c r="E18" i="11" s="1"/>
  <c r="H17" i="11"/>
  <c r="D17" i="11"/>
  <c r="E17" i="11" s="1"/>
  <c r="H16" i="11"/>
  <c r="D16" i="11"/>
  <c r="E16" i="11" s="1"/>
  <c r="H15" i="11"/>
  <c r="D15" i="11"/>
  <c r="E15" i="11" s="1"/>
  <c r="H14" i="11"/>
  <c r="D14" i="11"/>
  <c r="E14" i="11" s="1"/>
  <c r="H13" i="11"/>
  <c r="D13" i="11"/>
  <c r="E13" i="11" s="1"/>
  <c r="H12" i="11"/>
  <c r="D12" i="11"/>
  <c r="E12" i="11" s="1"/>
  <c r="H11" i="11"/>
  <c r="D11" i="11"/>
  <c r="E11" i="11" s="1"/>
  <c r="H10" i="11"/>
  <c r="D10" i="11"/>
  <c r="E10" i="11" s="1"/>
  <c r="H9" i="11"/>
  <c r="D9" i="11"/>
  <c r="E9" i="11" s="1"/>
  <c r="H8" i="11"/>
  <c r="D8" i="11"/>
  <c r="E8" i="11" s="1"/>
  <c r="H7" i="11"/>
  <c r="D7" i="11"/>
  <c r="E7" i="11" s="1"/>
  <c r="H6" i="11"/>
  <c r="H5" i="11"/>
  <c r="H4" i="11"/>
  <c r="E2" i="11" l="1"/>
  <c r="A13" i="12" s="1"/>
  <c r="P2" i="5"/>
  <c r="D314" i="7"/>
  <c r="D313" i="7"/>
  <c r="D312" i="7"/>
  <c r="D311" i="7"/>
  <c r="D309" i="7"/>
  <c r="D308" i="7"/>
  <c r="D307" i="7"/>
  <c r="D306" i="7"/>
  <c r="D303" i="7"/>
  <c r="D302" i="7"/>
  <c r="D298" i="7"/>
  <c r="D297" i="7"/>
  <c r="D296" i="7"/>
  <c r="D295" i="7"/>
  <c r="D288" i="7"/>
  <c r="D286" i="7"/>
  <c r="D285" i="7"/>
  <c r="D284" i="7"/>
  <c r="D283" i="7"/>
  <c r="D282" i="7"/>
  <c r="D281" i="7"/>
  <c r="D280" i="7"/>
  <c r="D279" i="7"/>
  <c r="D276" i="7"/>
  <c r="D275" i="7"/>
  <c r="D274" i="7"/>
  <c r="D273" i="7"/>
  <c r="D272" i="7"/>
  <c r="D271" i="7"/>
  <c r="D270" i="7"/>
  <c r="D267" i="7"/>
  <c r="D266" i="7"/>
  <c r="D265" i="7"/>
  <c r="D263" i="7"/>
  <c r="D262" i="7"/>
  <c r="D261" i="7"/>
  <c r="D258" i="7"/>
  <c r="D257" i="7"/>
  <c r="D252" i="7"/>
  <c r="D256" i="7"/>
  <c r="D254" i="7"/>
  <c r="D253" i="7"/>
  <c r="D251" i="7"/>
  <c r="D250" i="7"/>
  <c r="D249" i="7"/>
  <c r="D245" i="7"/>
  <c r="D244" i="7"/>
  <c r="D243" i="7"/>
  <c r="D241" i="7"/>
  <c r="D239" i="7"/>
  <c r="D238" i="7"/>
  <c r="D233" i="7"/>
  <c r="D231" i="7"/>
  <c r="D230" i="7"/>
  <c r="D223" i="7"/>
  <c r="D222" i="7"/>
  <c r="D221" i="7"/>
  <c r="D220" i="7"/>
  <c r="D219" i="7"/>
  <c r="D218" i="7"/>
  <c r="D217" i="7"/>
  <c r="D216" i="7"/>
  <c r="D215" i="7"/>
  <c r="D211" i="7"/>
  <c r="D210" i="7"/>
  <c r="D209" i="7"/>
  <c r="D208" i="7"/>
  <c r="D207" i="7"/>
  <c r="D206" i="7"/>
  <c r="D205" i="7"/>
  <c r="D204" i="7"/>
  <c r="D202" i="7"/>
  <c r="D200" i="7"/>
  <c r="D198" i="7"/>
  <c r="D197" i="7"/>
  <c r="D196" i="7"/>
  <c r="D195" i="7"/>
  <c r="D194" i="7"/>
  <c r="D193" i="7"/>
  <c r="D191" i="7"/>
  <c r="D190" i="7"/>
  <c r="D188" i="7"/>
  <c r="D187" i="7"/>
  <c r="D185" i="7"/>
  <c r="D184" i="7"/>
  <c r="D183" i="7"/>
  <c r="D181" i="7"/>
  <c r="D180" i="7"/>
  <c r="D178" i="7"/>
  <c r="D177" i="7"/>
  <c r="D176" i="7"/>
  <c r="D173" i="7"/>
  <c r="D171" i="7"/>
  <c r="D170" i="7"/>
  <c r="D165" i="7"/>
  <c r="D164" i="7"/>
  <c r="D163" i="7"/>
  <c r="D159" i="7"/>
  <c r="D157" i="7"/>
  <c r="D156" i="7"/>
  <c r="D155" i="7"/>
  <c r="D150" i="7"/>
  <c r="D149" i="7" s="1"/>
  <c r="D148" i="7"/>
  <c r="D147" i="7"/>
  <c r="D145" i="7"/>
  <c r="D144" i="7"/>
  <c r="D141" i="7"/>
  <c r="D140" i="7"/>
  <c r="D138" i="7"/>
  <c r="D137" i="7"/>
  <c r="D136" i="7"/>
  <c r="D135" i="7"/>
  <c r="D134" i="7"/>
  <c r="D133" i="7"/>
  <c r="D131" i="7"/>
  <c r="D130" i="7"/>
  <c r="D128" i="7"/>
  <c r="D126" i="7"/>
  <c r="D125" i="7"/>
  <c r="D123" i="7"/>
  <c r="D122" i="7"/>
  <c r="D121" i="7"/>
  <c r="D120" i="7"/>
  <c r="D119" i="7"/>
  <c r="D117" i="7"/>
  <c r="D115" i="7"/>
  <c r="D111" i="7" s="1"/>
  <c r="D109" i="7"/>
  <c r="D108" i="7"/>
  <c r="D107" i="7"/>
  <c r="D106" i="7"/>
  <c r="D105" i="7"/>
  <c r="D103" i="7"/>
  <c r="D102" i="7"/>
  <c r="D100" i="7"/>
  <c r="D99" i="7"/>
  <c r="D97" i="7"/>
  <c r="D94" i="7"/>
  <c r="D93" i="7"/>
  <c r="D91" i="7"/>
  <c r="D90" i="7"/>
  <c r="D89" i="7"/>
  <c r="D88" i="7"/>
  <c r="D87" i="7"/>
  <c r="D86" i="7"/>
  <c r="D85" i="7"/>
  <c r="D84" i="7"/>
  <c r="D83" i="7"/>
  <c r="D82" i="7"/>
  <c r="D81" i="7"/>
  <c r="D79" i="7"/>
  <c r="D77" i="7"/>
  <c r="D76" i="7"/>
  <c r="D74" i="7"/>
  <c r="D73" i="7"/>
  <c r="D72" i="7"/>
  <c r="D71" i="7"/>
  <c r="D70" i="7"/>
  <c r="D69" i="7"/>
  <c r="D63" i="7"/>
  <c r="D62" i="7"/>
  <c r="D60" i="7"/>
  <c r="D58" i="7"/>
  <c r="D57" i="7"/>
  <c r="D56" i="7"/>
  <c r="D55" i="7"/>
  <c r="D54" i="7"/>
  <c r="D53" i="7"/>
  <c r="D52" i="7"/>
  <c r="D49" i="7"/>
  <c r="D46" i="7"/>
  <c r="D44" i="7"/>
  <c r="D43" i="7"/>
  <c r="D41" i="7"/>
  <c r="D40" i="7"/>
  <c r="D39" i="7"/>
  <c r="D38" i="7"/>
  <c r="D37" i="7"/>
  <c r="D36" i="7"/>
  <c r="D35" i="7"/>
  <c r="D34" i="7"/>
  <c r="D33" i="7"/>
  <c r="D32" i="7"/>
  <c r="D31" i="7"/>
  <c r="D30" i="7"/>
  <c r="D29" i="7"/>
  <c r="D28" i="7"/>
  <c r="D27" i="7"/>
  <c r="D26" i="7"/>
  <c r="D25" i="7"/>
  <c r="D24" i="7"/>
  <c r="D23" i="7"/>
  <c r="D22" i="7"/>
  <c r="D21" i="7"/>
  <c r="D19" i="7"/>
  <c r="D17" i="7"/>
  <c r="D16" i="7"/>
  <c r="D15" i="7"/>
  <c r="D14" i="7"/>
  <c r="D13" i="7"/>
  <c r="D12" i="7"/>
  <c r="D11" i="7"/>
  <c r="D10" i="7"/>
  <c r="P24" i="6"/>
  <c r="P23" i="6"/>
  <c r="P22" i="6"/>
  <c r="P21" i="6"/>
  <c r="P20" i="6"/>
  <c r="P19" i="6"/>
  <c r="P18" i="6"/>
  <c r="P17" i="6"/>
  <c r="P16" i="6"/>
  <c r="P15" i="6"/>
  <c r="P14" i="6"/>
  <c r="P13" i="6"/>
  <c r="P12" i="6"/>
  <c r="P11" i="6"/>
  <c r="P10" i="6"/>
  <c r="P9" i="6"/>
  <c r="P8" i="6"/>
  <c r="P7" i="6"/>
  <c r="P6" i="6"/>
  <c r="P5" i="6"/>
  <c r="P4" i="6"/>
  <c r="D299" i="7" l="1"/>
  <c r="D65" i="7"/>
  <c r="D304" i="7"/>
  <c r="A23" i="12" s="1"/>
  <c r="D246" i="7"/>
  <c r="D152" i="7"/>
  <c r="D139" i="7"/>
  <c r="D42" i="7"/>
  <c r="D101" i="7"/>
  <c r="D116" i="7"/>
  <c r="D98" i="7"/>
  <c r="D278" i="7"/>
  <c r="D287" i="7"/>
  <c r="D48" i="7"/>
  <c r="D59" i="7"/>
  <c r="D143" i="7"/>
  <c r="D129" i="7"/>
  <c r="D9" i="7"/>
  <c r="D18" i="7"/>
  <c r="D124" i="7"/>
  <c r="D78" i="7"/>
  <c r="D92" i="7"/>
  <c r="A2" i="5"/>
  <c r="A8" i="12" s="1"/>
  <c r="D260" i="7"/>
  <c r="D269" i="7"/>
  <c r="D212" i="7"/>
  <c r="D47" i="7" l="1"/>
  <c r="A19" i="12" s="1"/>
  <c r="D64" i="7"/>
  <c r="D110" i="7"/>
  <c r="A21" i="12" s="1"/>
  <c r="D8" i="7"/>
  <c r="A18" i="12" s="1"/>
  <c r="D236" i="7"/>
  <c r="D151" i="7" s="1"/>
  <c r="A22" i="12" s="1"/>
  <c r="P4" i="13" l="1"/>
  <c r="G18" i="12"/>
  <c r="H18" i="12" s="1"/>
  <c r="O4" i="13"/>
  <c r="N4" i="13"/>
  <c r="M4" i="13"/>
  <c r="L4" i="13"/>
  <c r="K4" i="13"/>
  <c r="J4" i="13"/>
  <c r="G19" i="12"/>
  <c r="H19" i="12" s="1"/>
  <c r="A20" i="12" l="1"/>
  <c r="A24" i="12" s="1"/>
</calcChain>
</file>

<file path=xl/comments1.xml><?xml version="1.0" encoding="utf-8"?>
<comments xmlns="http://schemas.openxmlformats.org/spreadsheetml/2006/main">
  <authors>
    <author>Winter, Marc-Henri</author>
  </authors>
  <commentList>
    <comment ref="C18" authorId="0">
      <text>
        <r>
          <rPr>
            <sz val="9"/>
            <color indexed="81"/>
            <rFont val="Tahoma"/>
            <family val="2"/>
          </rPr>
          <t>(for scheduling purpose)</t>
        </r>
      </text>
    </comment>
  </commentList>
</comments>
</file>

<file path=xl/comments2.xml><?xml version="1.0" encoding="utf-8"?>
<comments xmlns="http://schemas.openxmlformats.org/spreadsheetml/2006/main">
  <authors>
    <author>Winter, Marc-Henri</author>
  </authors>
  <commentList>
    <comment ref="H29" authorId="0">
      <text>
        <r>
          <rPr>
            <b/>
            <sz val="9"/>
            <color indexed="81"/>
            <rFont val="Tahoma"/>
            <charset val="1"/>
          </rPr>
          <t>Winter, Marc-Henri:</t>
        </r>
        <r>
          <rPr>
            <sz val="9"/>
            <color indexed="81"/>
            <rFont val="Tahoma"/>
            <charset val="1"/>
          </rPr>
          <t xml:space="preserve">
The purpose of this section is to get an idea of all sevices the AO offers, in order to provide to the Assessors some key information to investigate the corresponding aspects of impartiality.
We prefer to keep this section in the form rather than taking the risk to overlook this potential source of problem.
</t>
        </r>
      </text>
    </comment>
  </commentList>
</comments>
</file>

<file path=xl/sharedStrings.xml><?xml version="1.0" encoding="utf-8"?>
<sst xmlns="http://schemas.openxmlformats.org/spreadsheetml/2006/main" count="1172" uniqueCount="1049">
  <si>
    <t>Assessment activities and date</t>
  </si>
  <si>
    <t>Stage 1</t>
  </si>
  <si>
    <t>Initial Assessment</t>
  </si>
  <si>
    <t>Surveillance 1</t>
  </si>
  <si>
    <t>Surveillance 2</t>
  </si>
  <si>
    <t>HO</t>
  </si>
  <si>
    <t>Surveillance 3</t>
  </si>
  <si>
    <t>Renewal Assessment</t>
  </si>
  <si>
    <t>ISO 17021 + N3 Clauses</t>
  </si>
  <si>
    <t>5.1.1</t>
  </si>
  <si>
    <t>5.1.1  (IMDRF)</t>
  </si>
  <si>
    <t>5.1.2  (IMDRF)</t>
  </si>
  <si>
    <t>5.1.3  (IMDRF)</t>
  </si>
  <si>
    <t>5.1.2</t>
  </si>
  <si>
    <t>5.1.5  (IMDRF)</t>
  </si>
  <si>
    <t>5.1.3</t>
  </si>
  <si>
    <t>5.2.1</t>
  </si>
  <si>
    <t>Publicly accessible statement by top management regarding impartiality.</t>
  </si>
  <si>
    <t>5.2.2</t>
  </si>
  <si>
    <t>Impartiality analysis and review by the impartiality committee.</t>
  </si>
  <si>
    <t>5.2.3</t>
  </si>
  <si>
    <t>Not offering certification when relationships that threaten impartiality cannot be eliminated or minimized.</t>
  </si>
  <si>
    <t>5.2.4</t>
  </si>
  <si>
    <t>5.2.5</t>
  </si>
  <si>
    <t>No management systems consultancy.</t>
  </si>
  <si>
    <t>5.2.6</t>
  </si>
  <si>
    <t>No internal audits of certified clients.</t>
  </si>
  <si>
    <t>5.2.7</t>
  </si>
  <si>
    <t>5.2.8</t>
  </si>
  <si>
    <t>Not outsourcing audits to a management system consultancy organization.</t>
  </si>
  <si>
    <t>5.2.9</t>
  </si>
  <si>
    <t>5.2.10</t>
  </si>
  <si>
    <t>Ensuring no conflict of interest of personnel.</t>
  </si>
  <si>
    <t>5.2.11</t>
  </si>
  <si>
    <t>Response to any threats to impartiality.</t>
  </si>
  <si>
    <t>5.2.12</t>
  </si>
  <si>
    <t>Personnel, internal and external, and committees, shall act impartially.</t>
  </si>
  <si>
    <t>5.2.13</t>
  </si>
  <si>
    <t>Requiring personnel, internal and external, to reveal any potential conflict of interest.</t>
  </si>
  <si>
    <t>5.2.1 (IMDRF)</t>
  </si>
  <si>
    <t>5.2.2 (IMDRF)</t>
  </si>
  <si>
    <t>5.2.3 (IMDRF)</t>
  </si>
  <si>
    <t>Top-level management and responsible  personnel not involved in manufacturer’s processes</t>
  </si>
  <si>
    <t>5.2.4 (IMDRF)</t>
  </si>
  <si>
    <t>5.2.5 (IMDRF)</t>
  </si>
  <si>
    <t>Three years between consultancy services and assignment of tasks related to serviced companies</t>
  </si>
  <si>
    <t>5.2.6 (IMDRF)</t>
  </si>
  <si>
    <t>5.2.7 (IMDRF)</t>
  </si>
  <si>
    <t>5.2.8 (IMDRF)</t>
  </si>
  <si>
    <t>5.2.9 (IMDRF)</t>
  </si>
  <si>
    <t>5.2.10 (IMDRF)</t>
  </si>
  <si>
    <t>Formal commitment of personnel to comply with confidentiality rules, independence and association with manufacturer</t>
  </si>
  <si>
    <t>If AO is part of a larger organization, impartiality requirements apply to the whole organization</t>
  </si>
  <si>
    <t>5.3.1</t>
  </si>
  <si>
    <t>Risk and liability analysis.</t>
  </si>
  <si>
    <t>5.3.2</t>
  </si>
  <si>
    <t>Evaluation of finances and sources of income for threats to impartiality, and review by the impartiality committee.</t>
  </si>
  <si>
    <t>5.3.1 (IMDRF)</t>
  </si>
  <si>
    <t xml:space="preserve">Liability insurance </t>
  </si>
  <si>
    <t>5.3.2 (IMDRF)</t>
  </si>
  <si>
    <t>Financial resources</t>
  </si>
  <si>
    <t>6.1.1</t>
  </si>
  <si>
    <t>Organizational structure, including duties, responsibilities and authorities for personnel and committees; and relationships to any other parts of the organization.</t>
  </si>
  <si>
    <t>6.1.2</t>
  </si>
  <si>
    <t>Top management authority and responsibility.</t>
  </si>
  <si>
    <t>6.1.3</t>
  </si>
  <si>
    <t>Rules for committees.</t>
  </si>
  <si>
    <t>6.1.1 (IMDRF)</t>
  </si>
  <si>
    <t>Personnel are current in practices and knowledge</t>
  </si>
  <si>
    <t>6.1.2 (IMDRF)</t>
  </si>
  <si>
    <t>Participation in regulatory coordination group</t>
  </si>
  <si>
    <t>6.1.3 (IMDRF)</t>
  </si>
  <si>
    <t>6.1.4 (IMDRF)</t>
  </si>
  <si>
    <t>6.1.5 (IMDRF)</t>
  </si>
  <si>
    <t>Procedures for independent review of work</t>
  </si>
  <si>
    <t>6.2.1</t>
  </si>
  <si>
    <t>Impartiality committee</t>
  </si>
  <si>
    <t>6.2.2</t>
  </si>
  <si>
    <t>Documented composition, terms of reference, duties, authorities and competence of members, and responsibilities of the impartiality committee.</t>
  </si>
  <si>
    <t>6.2.3</t>
  </si>
  <si>
    <t>Key interests on committee</t>
  </si>
  <si>
    <t>6.2.1 (IMDRF)</t>
  </si>
  <si>
    <t>7.1.1</t>
  </si>
  <si>
    <t>7.1.1 (IMDRF)</t>
  </si>
  <si>
    <t>Professional integrity and technical competence</t>
  </si>
  <si>
    <t>7.1.2 (IMDRF)</t>
  </si>
  <si>
    <t>Medical device expertise</t>
  </si>
  <si>
    <t>7.1.3 (IMDRF)</t>
  </si>
  <si>
    <t>Management have appropriate knowledge and processes</t>
  </si>
  <si>
    <t>7.1.4 (IMDRF)</t>
  </si>
  <si>
    <t>Adherence of auditors and staff to Code of Conduct</t>
  </si>
  <si>
    <t xml:space="preserve">7.1.2  </t>
  </si>
  <si>
    <t xml:space="preserve">7.1.3  </t>
  </si>
  <si>
    <t>7.1.4</t>
  </si>
  <si>
    <t>7.1.4.1</t>
  </si>
  <si>
    <t>Competency requirements for management and administrative personnel</t>
  </si>
  <si>
    <t xml:space="preserve">7.1.4.2  </t>
  </si>
  <si>
    <t>Access to technical expertise.</t>
  </si>
  <si>
    <t>7.2.1</t>
  </si>
  <si>
    <t>Competence of personnel managing audit programs.</t>
  </si>
  <si>
    <t>7.2.2</t>
  </si>
  <si>
    <t>Access to sufficient auditors.</t>
  </si>
  <si>
    <t>7.2.3</t>
  </si>
  <si>
    <t>Informing each person of their duties, responsibilities and authorities.</t>
  </si>
  <si>
    <t>7.2.4</t>
  </si>
  <si>
    <t>Defined processes for selecting, training, authorizing and monitoring of auditors, and selection of experts, including the observation of an on-site audit for initial competence evaluation.</t>
  </si>
  <si>
    <t>7.2.5</t>
  </si>
  <si>
    <t>7.2.6</t>
  </si>
  <si>
    <t>7.2.7</t>
  </si>
  <si>
    <t>7.2.8</t>
  </si>
  <si>
    <t>7.2.9</t>
  </si>
  <si>
    <t>7.2.10</t>
  </si>
  <si>
    <t xml:space="preserve">Ensure satisfactory performance of all personnel involved in audit and certification. </t>
  </si>
  <si>
    <t>7.2.11</t>
  </si>
  <si>
    <t>Procedure to monitor auditors on-site, review audit reports, and client feedback</t>
  </si>
  <si>
    <t>7.2.12</t>
  </si>
  <si>
    <t>Periodically observe performance of each auditor on-site</t>
  </si>
  <si>
    <t>7.2.1 (IMDRF)</t>
  </si>
  <si>
    <t>Knowledge of regulations and guidance documents</t>
  </si>
  <si>
    <t>7.3.1 (IMDRF)</t>
  </si>
  <si>
    <t>External auditors and experts not responsible for identifying competency requirements or performing final review</t>
  </si>
  <si>
    <t>7.3.2 (IMDRF)</t>
  </si>
  <si>
    <t>AO requires competence to verify appropriateness and validity of evidence provided by external technical expert</t>
  </si>
  <si>
    <t>7.3.3 (IMDRF)</t>
  </si>
  <si>
    <t>7.4.1 (IMDRF)</t>
  </si>
  <si>
    <t>7.5.1</t>
  </si>
  <si>
    <t>7.5.2</t>
  </si>
  <si>
    <t>7.5.3</t>
  </si>
  <si>
    <t>7.5.4</t>
  </si>
  <si>
    <t>Documented procedures for qualification and monitoring of bodies providing outsourced services; records of the qualification of auditors.</t>
  </si>
  <si>
    <t>7.5.1 (IMDRF)</t>
  </si>
  <si>
    <t>Subcontractor not responsible for identifying competency requirements or performing final review</t>
  </si>
  <si>
    <t>7.5.2 (IMDRF)</t>
  </si>
  <si>
    <t>AO requires competence to verify appropriateness and validity of evidence provided by subcontractor</t>
  </si>
  <si>
    <t>7.5.3 (IMDRF)</t>
  </si>
  <si>
    <t xml:space="preserve">8.1.1 </t>
  </si>
  <si>
    <t>Publicly accessible information</t>
  </si>
  <si>
    <t>8.1.2</t>
  </si>
  <si>
    <t>8.1.3</t>
  </si>
  <si>
    <t>Publicly accessible information about certificates granted, suspended or withdrawn</t>
  </si>
  <si>
    <t>8.1.4</t>
  </si>
  <si>
    <t>Means to confirm validity of certification</t>
  </si>
  <si>
    <t>8.2.1</t>
  </si>
  <si>
    <t>8.2.2</t>
  </si>
  <si>
    <t>8.2.3</t>
  </si>
  <si>
    <t>Details of certification document content</t>
  </si>
  <si>
    <t>8.2.1 (IMDRF)</t>
  </si>
  <si>
    <t>Audit reports and certificates conform to RA requirements</t>
  </si>
  <si>
    <t>8.2.2 (IMDRF)</t>
  </si>
  <si>
    <t>Certificate must reflect the scope of the audit, including regulations covered. Certificate shall not exclude part of processes, products or services from scope of  certification</t>
  </si>
  <si>
    <t>Directory of certified clients.</t>
  </si>
  <si>
    <t>8.3.1 (IMDRF)</t>
  </si>
  <si>
    <t>8.4.1</t>
  </si>
  <si>
    <t>AO policy governing any mark it authorizes certified clients to use.</t>
  </si>
  <si>
    <t>8.4.2</t>
  </si>
  <si>
    <t>AO shall not permit its marks to be applied to laboratory test, calibration or inspection reports.</t>
  </si>
  <si>
    <t>8.4.3</t>
  </si>
  <si>
    <t>AO’s requirements of the client medical device manufacturer regarding reference to certification.</t>
  </si>
  <si>
    <t>8.4.4</t>
  </si>
  <si>
    <t>AO ownership of marks and reports and control of use and references.</t>
  </si>
  <si>
    <t>8.5.1</t>
  </si>
  <si>
    <t>Policy and arrangements to safeguard confidentiality</t>
  </si>
  <si>
    <t>8.5.2</t>
  </si>
  <si>
    <t>8.5.3</t>
  </si>
  <si>
    <t xml:space="preserve">Written consent to release information </t>
  </si>
  <si>
    <t>8.5.4</t>
  </si>
  <si>
    <t xml:space="preserve">Information from sources other than client treated as confidential </t>
  </si>
  <si>
    <t>8.5.5</t>
  </si>
  <si>
    <t>8.5.6</t>
  </si>
  <si>
    <t>Use equipment and facilities to keep information secure</t>
  </si>
  <si>
    <t>8.5.7</t>
  </si>
  <si>
    <t>Inform client of sharing of information</t>
  </si>
  <si>
    <t>8.5.1 (IMDRF)</t>
  </si>
  <si>
    <t>8.5.2 (IMDRF)</t>
  </si>
  <si>
    <t>Personnel of AO observe professional secrecy and protect manufacturer’s proprietary rights or trade secrets</t>
  </si>
  <si>
    <t>8.6.1</t>
  </si>
  <si>
    <t>8.6.2</t>
  </si>
  <si>
    <t>8.6.3</t>
  </si>
  <si>
    <t>8.7 (IMDRF)</t>
  </si>
  <si>
    <t>Designation of a regulatory correspondent</t>
  </si>
  <si>
    <t>8.7.2 (IMDRF)</t>
  </si>
  <si>
    <t>8.7.3 (IMDRF)</t>
  </si>
  <si>
    <t>8.7.4 (IMDRF)</t>
  </si>
  <si>
    <t>Information exchange between Auditing Organizations</t>
  </si>
  <si>
    <t>9.1.1 (IMDRF)</t>
  </si>
  <si>
    <t>9.1.1</t>
  </si>
  <si>
    <t>9.1.1.1</t>
  </si>
  <si>
    <t>Development of an audit program for the full certification cycle.</t>
  </si>
  <si>
    <t xml:space="preserve">9.1.1.2  </t>
  </si>
  <si>
    <t>Audit program for initial, surveillance and recertification.  Three year certification cycle. Adjustments to audit program.</t>
  </si>
  <si>
    <t>9.1.1.3</t>
  </si>
  <si>
    <t>Taking account of certification or other audits.</t>
  </si>
  <si>
    <t>9.1.2</t>
  </si>
  <si>
    <t>9.1.2.1</t>
  </si>
  <si>
    <t>Determining audit objectives, scope and criteria</t>
  </si>
  <si>
    <t>9.1.2.2.3</t>
  </si>
  <si>
    <t xml:space="preserve">9.1.2.2.4 </t>
  </si>
  <si>
    <t>9.1.2.3</t>
  </si>
  <si>
    <t>Preparation of the audit plan.</t>
  </si>
  <si>
    <t>9.1.3</t>
  </si>
  <si>
    <t>9.1.3.1</t>
  </si>
  <si>
    <t>Process to select and appoint audit team</t>
  </si>
  <si>
    <t>9.1.3.2</t>
  </si>
  <si>
    <t>Size and composition of  audit team</t>
  </si>
  <si>
    <t>9.1.3.3</t>
  </si>
  <si>
    <t>Technical experts operate under direction of an auditor</t>
  </si>
  <si>
    <t>9.1.3.4</t>
  </si>
  <si>
    <t xml:space="preserve">Auditors-in-training </t>
  </si>
  <si>
    <t>9.1.3.5</t>
  </si>
  <si>
    <t>9.1.4</t>
  </si>
  <si>
    <t>9.1.4.1</t>
  </si>
  <si>
    <t>Documented procedures to determine audit time</t>
  </si>
  <si>
    <t>9.1.4.2</t>
  </si>
  <si>
    <t>Allowable audit time</t>
  </si>
  <si>
    <t>9.1.5</t>
  </si>
  <si>
    <t>Program for multi-site sampling.</t>
  </si>
  <si>
    <t>9.1.6</t>
  </si>
  <si>
    <t>9.1.7</t>
  </si>
  <si>
    <t>9.1.8</t>
  </si>
  <si>
    <t>9.1.9</t>
  </si>
  <si>
    <t>9.1.9.1</t>
  </si>
  <si>
    <t>9.1.9.2</t>
  </si>
  <si>
    <t>Conducting the opening meeting.</t>
  </si>
  <si>
    <t>9.1.9.3</t>
  </si>
  <si>
    <t>Communication during the audit.</t>
  </si>
  <si>
    <t>9.1.9.4</t>
  </si>
  <si>
    <t>Observers and guides.</t>
  </si>
  <si>
    <t>9.1.9.5</t>
  </si>
  <si>
    <t>Collecting and verifying information.</t>
  </si>
  <si>
    <t>9.1.9.6</t>
  </si>
  <si>
    <t>9.1.2 (IMDRF)</t>
  </si>
  <si>
    <t>Use of GHTF nonconformity grading system</t>
  </si>
  <si>
    <t>9.1.9.7</t>
  </si>
  <si>
    <t>Preparing audit conclusions.</t>
  </si>
  <si>
    <t>9.1.9.8</t>
  </si>
  <si>
    <t>Conducting the closing meeting.</t>
  </si>
  <si>
    <t>9.1.10</t>
  </si>
  <si>
    <t>9.1.10.1</t>
  </si>
  <si>
    <t>Written audit report for each audit.</t>
  </si>
  <si>
    <t>9.1.10.2</t>
  </si>
  <si>
    <t>9.1.3 (IMDRF)</t>
  </si>
  <si>
    <t>Audit reports shall not contain “opportunities for Improvement”</t>
  </si>
  <si>
    <t>9.1.11</t>
  </si>
  <si>
    <t>9.1.12</t>
  </si>
  <si>
    <t>9.1.13</t>
  </si>
  <si>
    <t>9.1.14</t>
  </si>
  <si>
    <t>9.1.15</t>
  </si>
  <si>
    <t>9.2.1</t>
  </si>
  <si>
    <t>9.2.2</t>
  </si>
  <si>
    <t>9.2.2.1</t>
  </si>
  <si>
    <t>9.2.2.2</t>
  </si>
  <si>
    <t>9.2.2.3</t>
  </si>
  <si>
    <t>Based on the application review, determination of competence needed for the audit team and certification decision.</t>
  </si>
  <si>
    <t>9.2.2.4</t>
  </si>
  <si>
    <t>Appointment of an audit team with needed competences.</t>
  </si>
  <si>
    <t>9.2.2.5</t>
  </si>
  <si>
    <t>Appointment of person(s) to make certification decision with needed competences.</t>
  </si>
  <si>
    <t>9.2.3</t>
  </si>
  <si>
    <t>9.2.1 (IMDRF)</t>
  </si>
  <si>
    <t>9.2.2 (IMDRF)</t>
  </si>
  <si>
    <t>9.2.3 (IMDRF)</t>
  </si>
  <si>
    <t>9.2.3.1</t>
  </si>
  <si>
    <t>9.2.3.1.1</t>
  </si>
  <si>
    <t>Stage 1 audit expectations.</t>
  </si>
  <si>
    <t>9.2.3.1.2</t>
  </si>
  <si>
    <t>Stage 1 audit findings and concerns communicated to the client.</t>
  </si>
  <si>
    <t>9.2.3.1.3</t>
  </si>
  <si>
    <t>Consideration of stage 2 audit arrangements based on stage 1 audit findings.</t>
  </si>
  <si>
    <t>9.2.3.2</t>
  </si>
  <si>
    <t>9.2.4 (IMDRF)</t>
  </si>
  <si>
    <t>9.2.5 (IMDRF)</t>
  </si>
  <si>
    <t>The grade of the nonconformity must take into account any prior audit.</t>
  </si>
  <si>
    <t>9.2.4</t>
  </si>
  <si>
    <t>9.2.5</t>
  </si>
  <si>
    <t>9.2.5.1</t>
  </si>
  <si>
    <t>Information for the initial certification decision</t>
  </si>
  <si>
    <t>9.2.5.2</t>
  </si>
  <si>
    <t>Certification decision based on evaluation of audit findings, conclusions and other relevant information</t>
  </si>
  <si>
    <t>9.2.6 (IMDRF)</t>
  </si>
  <si>
    <t>Minimal criteria for getting certified, considering the grade and number of nonconformities.</t>
  </si>
  <si>
    <t>9.3.1</t>
  </si>
  <si>
    <t>9.3.1.1</t>
  </si>
  <si>
    <t>Representative areas covered during surveillance</t>
  </si>
  <si>
    <t>9.3.1.2</t>
  </si>
  <si>
    <t>Scope of surveillance activities</t>
  </si>
  <si>
    <t>9.3.2</t>
  </si>
  <si>
    <t>9.3.2.1</t>
  </si>
  <si>
    <t>9.3.1 (IMDRF)</t>
  </si>
  <si>
    <t>9.3.2.2</t>
  </si>
  <si>
    <t>9.3.3</t>
  </si>
  <si>
    <t>Maintaining certification</t>
  </si>
  <si>
    <t>9.4.1</t>
  </si>
  <si>
    <t>9.4.1.1</t>
  </si>
  <si>
    <t>9.4.1.2</t>
  </si>
  <si>
    <t>Recertification audit plan shall consider performance over the period of certification, including review of surveillance audit reports.</t>
  </si>
  <si>
    <t>9.4.1.3</t>
  </si>
  <si>
    <t>For recertification audit planning consideration of the need for a stage 1 for significant changes.</t>
  </si>
  <si>
    <t>9.4.1.4</t>
  </si>
  <si>
    <t>9.4.2 (IMDRF)</t>
  </si>
  <si>
    <t>All sites recorded on the certificate must be audited</t>
  </si>
  <si>
    <t>9.4.2</t>
  </si>
  <si>
    <t>9.4.2.1</t>
  </si>
  <si>
    <t>Recertification audit shall include an on-site audit that addresses effectiveness, improvement, and achievement of policies and objectives.</t>
  </si>
  <si>
    <t>9.4.1 (IMDRF)</t>
  </si>
  <si>
    <t>9.4.2.2</t>
  </si>
  <si>
    <t>9.4.3</t>
  </si>
  <si>
    <t>9.4.3 (IMDRF)</t>
  </si>
  <si>
    <t>Minimal criteria for getting recertified, considering the grade and number of nonconformities.</t>
  </si>
  <si>
    <t>9.5.1</t>
  </si>
  <si>
    <t>Extensions to scope</t>
  </si>
  <si>
    <t>9.5.2</t>
  </si>
  <si>
    <t>9.5.1 (IMDRF)</t>
  </si>
  <si>
    <t>Special audits requested by RA</t>
  </si>
  <si>
    <t>9.5.2 (IMDRF)</t>
  </si>
  <si>
    <t>9.5.3 (IMDRF)</t>
  </si>
  <si>
    <t>Triggering criteria: previous audit findings</t>
  </si>
  <si>
    <t>Triggering criteria: suspicion of serious nonconformities</t>
  </si>
  <si>
    <t>Contractual arrangements with the manufacturer for unannounced audits</t>
  </si>
  <si>
    <t>9.6.1</t>
  </si>
  <si>
    <t>9.6.2</t>
  </si>
  <si>
    <t>Reasons for suspending a certificate</t>
  </si>
  <si>
    <t>9.6.3</t>
  </si>
  <si>
    <t>Enforceable arrangements regarding suspended certificate</t>
  </si>
  <si>
    <t>9.6.4</t>
  </si>
  <si>
    <t>Withdrawal or reduction of scope if suspension not lifted in time</t>
  </si>
  <si>
    <t>9.6.5</t>
  </si>
  <si>
    <t>Reduce scope to exclude parts of QMS that do not meet requirements</t>
  </si>
  <si>
    <t>9.6.6</t>
  </si>
  <si>
    <t>Enforceable arrangements concerning conditions of withdrawal</t>
  </si>
  <si>
    <t>9.6.7</t>
  </si>
  <si>
    <t>9.6.1 (IMDRF)</t>
  </si>
  <si>
    <t>9.7.1</t>
  </si>
  <si>
    <t>Documented process on appeals</t>
  </si>
  <si>
    <t>9.7.2</t>
  </si>
  <si>
    <t>Appeals process publicly accessible</t>
  </si>
  <si>
    <t>9.7.3</t>
  </si>
  <si>
    <t>9.7.4</t>
  </si>
  <si>
    <t>No discriminatory actions against appellant</t>
  </si>
  <si>
    <t>9.7.5</t>
  </si>
  <si>
    <t>9.7.6</t>
  </si>
  <si>
    <t>9.7.7</t>
  </si>
  <si>
    <t>9.7.8</t>
  </si>
  <si>
    <t>9.8.1</t>
  </si>
  <si>
    <t>Description of complaints process publicly accessible</t>
  </si>
  <si>
    <t>9.8.2</t>
  </si>
  <si>
    <t>AO confirm complaint relates to certification activities</t>
  </si>
  <si>
    <t>9.8.3</t>
  </si>
  <si>
    <t xml:space="preserve">Complaints about a client sent to client </t>
  </si>
  <si>
    <t>9.8.4</t>
  </si>
  <si>
    <t>Documented process to deal with complaints</t>
  </si>
  <si>
    <t>9.8.5</t>
  </si>
  <si>
    <t>9.8.6</t>
  </si>
  <si>
    <t>9.8.7</t>
  </si>
  <si>
    <t>9.8.8</t>
  </si>
  <si>
    <t>9.8.9</t>
  </si>
  <si>
    <t>9.8.10</t>
  </si>
  <si>
    <t>9.8.1 (IMDRF)</t>
  </si>
  <si>
    <t>9.9.1</t>
  </si>
  <si>
    <t xml:space="preserve">AO maintain client and applicant records </t>
  </si>
  <si>
    <t>9.9.2</t>
  </si>
  <si>
    <t>Type of records to maintain</t>
  </si>
  <si>
    <t>9.9.3</t>
  </si>
  <si>
    <t>Records to be maintained in a secure area</t>
  </si>
  <si>
    <t>9.9.4</t>
  </si>
  <si>
    <t>Documented policy and procedure on record retention</t>
  </si>
  <si>
    <t>Management system requirements for certification bodies</t>
  </si>
  <si>
    <t>10.1.1 (IMDRF)</t>
  </si>
  <si>
    <t>AO’s management system capable of consistent achievement of applicable medical device legislation  or regulatory policies or programs</t>
  </si>
  <si>
    <t>10.1.2 (IMDRF)</t>
  </si>
  <si>
    <t>10.1.3 (IMDRF)</t>
  </si>
  <si>
    <t>AO measure, monitor and analyse audit program</t>
  </si>
  <si>
    <t>10.1.4 (IMDRF)</t>
  </si>
  <si>
    <t>Internal audits must cover all locations involved in medical device regulatory auditing.</t>
  </si>
  <si>
    <t>10.2.1</t>
  </si>
  <si>
    <t>10.2.2</t>
  </si>
  <si>
    <t>10.2.3</t>
  </si>
  <si>
    <t>10.2.4</t>
  </si>
  <si>
    <t>Management review</t>
  </si>
  <si>
    <t>10.3.1</t>
  </si>
  <si>
    <t>10.3.2</t>
  </si>
  <si>
    <t>10.3.3</t>
  </si>
  <si>
    <t>Control documents</t>
  </si>
  <si>
    <t>10.3.4</t>
  </si>
  <si>
    <t>Control of records</t>
  </si>
  <si>
    <t>10.3.5</t>
  </si>
  <si>
    <t>10.3.6</t>
  </si>
  <si>
    <t>Internal audits</t>
  </si>
  <si>
    <t>10.3.7</t>
  </si>
  <si>
    <t>10.3.8</t>
  </si>
  <si>
    <t>Clause</t>
  </si>
  <si>
    <t>Topic</t>
  </si>
  <si>
    <t>6.1.6 (IMDRF)</t>
  </si>
  <si>
    <t>Flag</t>
  </si>
  <si>
    <t>7.1.5 (IMDRF)</t>
  </si>
  <si>
    <t>8.7.1 (IMDRF)</t>
  </si>
  <si>
    <t>NC Ref.</t>
  </si>
  <si>
    <t>Grade</t>
  </si>
  <si>
    <t>Escalated?</t>
  </si>
  <si>
    <t>Requirement Ref.</t>
  </si>
  <si>
    <t xml:space="preserve">Nonconformity </t>
  </si>
  <si>
    <t>Date Issued</t>
  </si>
  <si>
    <t>List NC status</t>
  </si>
  <si>
    <t>Open</t>
  </si>
  <si>
    <t>Closed</t>
  </si>
  <si>
    <t>Date closed</t>
  </si>
  <si>
    <t>time to close</t>
  </si>
  <si>
    <t xml:space="preserve">NC status </t>
  </si>
  <si>
    <t>Pending effectiveness check</t>
  </si>
  <si>
    <t>Auditing Organization</t>
  </si>
  <si>
    <t>Address</t>
  </si>
  <si>
    <t>City</t>
  </si>
  <si>
    <t>State/Province</t>
  </si>
  <si>
    <t>Zip/Postal Code</t>
  </si>
  <si>
    <t>Fax</t>
  </si>
  <si>
    <t>Website</t>
  </si>
  <si>
    <t>DUNS#</t>
  </si>
  <si>
    <t>GeoCode-Latitude</t>
  </si>
  <si>
    <t>AO Official Contact Person</t>
  </si>
  <si>
    <t>Tel</t>
  </si>
  <si>
    <t>Email</t>
  </si>
  <si>
    <t>Most Responsible Individual</t>
  </si>
  <si>
    <t>Title</t>
  </si>
  <si>
    <t>Senior Executive 1</t>
  </si>
  <si>
    <t>Senior Executive 2</t>
  </si>
  <si>
    <t>Type of legal entity</t>
  </si>
  <si>
    <t>Legal entity ID#</t>
  </si>
  <si>
    <t>Head Office Address</t>
  </si>
  <si>
    <t>Other recognitions as Certification Organization of Medical Device Manufacturers</t>
  </si>
  <si>
    <t>#Auditors</t>
  </si>
  <si>
    <t>#Staff</t>
  </si>
  <si>
    <t>#Certified Manufacturers</t>
  </si>
  <si>
    <t>#Audits performed</t>
  </si>
  <si>
    <t>#MDSAP audits</t>
  </si>
  <si>
    <t>#Auditor-days</t>
  </si>
  <si>
    <t>#MDSAP auditor-days</t>
  </si>
  <si>
    <t>Other services offered to medical device manufacturers by the AO corporation</t>
  </si>
  <si>
    <t>Main Technical Areas</t>
  </si>
  <si>
    <t>Technical Areas</t>
  </si>
  <si>
    <t>Product Categories Covered by the Technical Areas</t>
  </si>
  <si>
    <t>General non-active, non-implantable medical devices</t>
  </si>
  <si>
    <t>Non-active ophthalmologic devices</t>
  </si>
  <si>
    <t>Non-active instruments</t>
  </si>
  <si>
    <t>Contraceptive medical devices</t>
  </si>
  <si>
    <t>Non-active devices for in vitro fertilisation (IVF) and assisted reproductive technologies (ART)</t>
  </si>
  <si>
    <t>Non-active implants</t>
  </si>
  <si>
    <t>Non-active cardiovascular implants</t>
  </si>
  <si>
    <t>Non-active orthopaedic implants</t>
  </si>
  <si>
    <t>Non-active functional implants</t>
  </si>
  <si>
    <t>Non-active soft tissue implants</t>
  </si>
  <si>
    <t>Devices for wound care</t>
  </si>
  <si>
    <t>Bandages and wound dressings</t>
  </si>
  <si>
    <t>Suture material and clamps</t>
  </si>
  <si>
    <t>Other medical devices for wound care</t>
  </si>
  <si>
    <t>Non-active dental devices/equipment and instruments</t>
  </si>
  <si>
    <t>Dental materials</t>
  </si>
  <si>
    <t>Dental implants</t>
  </si>
  <si>
    <t>Non-active medical devices other than specified above</t>
  </si>
  <si>
    <t>General active medical devices</t>
  </si>
  <si>
    <t>Devices for extra-corporal circulation, infusion and haemapheresis</t>
  </si>
  <si>
    <t>Respiratory devices, devices including hyperbaric chambers for oxygen therapy, inhalation anaesthesia</t>
  </si>
  <si>
    <t>Devices for stimulation or inhibition</t>
  </si>
  <si>
    <t>Active surgical devices</t>
  </si>
  <si>
    <t>Active ophthalmologic devices</t>
  </si>
  <si>
    <t>Active dental devices</t>
  </si>
  <si>
    <t>Active devices for disinfection and sterilisation</t>
  </si>
  <si>
    <t>Active rehabilitation devices and active prostheses</t>
  </si>
  <si>
    <t>Active devices for patient positioning and transport</t>
  </si>
  <si>
    <t>Active devices for in vitro fertilisation (IVF) and assisted reproductive technologies (ART)</t>
  </si>
  <si>
    <t>Software</t>
  </si>
  <si>
    <t>Devices for imaging</t>
  </si>
  <si>
    <t>Devices utilizing ionizing rays</t>
  </si>
  <si>
    <t>Devices utilizing non-ionizing rays</t>
  </si>
  <si>
    <t>Monitoring devices</t>
  </si>
  <si>
    <t>Monitoring devices of non-vital physiological parameters</t>
  </si>
  <si>
    <t>Monitoring devices of vital physiological parameters</t>
  </si>
  <si>
    <t>Devices for radiation therapy and thermo therapy</t>
  </si>
  <si>
    <t>Devices utilising ionizing radiation</t>
  </si>
  <si>
    <t>Devices utilising non-ionizing radiation</t>
  </si>
  <si>
    <t>Devices for hyperthermia / hypothermia</t>
  </si>
  <si>
    <t>Active (non-implantable) medical devices other than specified above</t>
  </si>
  <si>
    <t>Active implantable medical devices for stimulation / inhibition</t>
  </si>
  <si>
    <t>Active implantable medical devices delivering drugs or other substances</t>
  </si>
  <si>
    <t>Active implantable medical devices substituting or replacing organ functions</t>
  </si>
  <si>
    <t>Implantable medical devices other than specified above</t>
  </si>
  <si>
    <t>Clinical Chemistry</t>
  </si>
  <si>
    <t>Immunochemistry (Immunology)</t>
  </si>
  <si>
    <t>Haematology / Haemostasis / Immunohematology</t>
  </si>
  <si>
    <t>Microbiology</t>
  </si>
  <si>
    <t>Infectious Immunology</t>
  </si>
  <si>
    <t>Histology/Cytology</t>
  </si>
  <si>
    <t>Genetic Testing</t>
  </si>
  <si>
    <t>In Vitro Diagnostic Instruments and Software</t>
  </si>
  <si>
    <t>IVD medical devices other than specified above</t>
  </si>
  <si>
    <t>Ethylene oxide gas sterilization (EOG)</t>
  </si>
  <si>
    <t>Moist heat</t>
  </si>
  <si>
    <t>Aseptic processing</t>
  </si>
  <si>
    <t>Radiation sterilization (e.g. gamma, x-ray, electron beam)</t>
  </si>
  <si>
    <t>Sterilization method other than specified above</t>
  </si>
  <si>
    <t>Medical devices incorporating derivatives of human blood</t>
  </si>
  <si>
    <t>Medical devices utilizing micromechanics</t>
  </si>
  <si>
    <t>Medical devices utilizing nanomaterial</t>
  </si>
  <si>
    <t>Medical devices utilizing biological active coatings and/or materials or being wholly or mainly absorbed</t>
  </si>
  <si>
    <t>Country</t>
  </si>
  <si>
    <t>Name</t>
  </si>
  <si>
    <t># Staff</t>
  </si>
  <si>
    <t>Language</t>
  </si>
  <si>
    <t>Relationship</t>
  </si>
  <si>
    <t>Critical Locations</t>
  </si>
  <si>
    <t>List of type of relationship with AO</t>
  </si>
  <si>
    <t>next due follow-up</t>
  </si>
  <si>
    <t>Affiliate/subsidiary</t>
  </si>
  <si>
    <t>Corporate sister company</t>
  </si>
  <si>
    <t>Subcontractor</t>
  </si>
  <si>
    <t>Corporateheadquarters</t>
  </si>
  <si>
    <t>Report #</t>
  </si>
  <si>
    <t>Initial</t>
  </si>
  <si>
    <t>Remote</t>
  </si>
  <si>
    <t>CL#</t>
  </si>
  <si>
    <t>Witnessed Audit</t>
  </si>
  <si>
    <t>WA#</t>
  </si>
  <si>
    <t>Surv. 1</t>
  </si>
  <si>
    <t>Surv. 2</t>
  </si>
  <si>
    <t>Surv. 3</t>
  </si>
  <si>
    <t xml:space="preserve">Technical Areas </t>
  </si>
  <si>
    <t>Activities in the scope of recognition</t>
  </si>
  <si>
    <t>Change #</t>
  </si>
  <si>
    <t xml:space="preserve">Affected Assessment </t>
  </si>
  <si>
    <t>Detail of change / Rationale</t>
  </si>
  <si>
    <t>WA #</t>
  </si>
  <si>
    <t>Location</t>
  </si>
  <si>
    <t>Audit Type</t>
  </si>
  <si>
    <t>Witnessed Audits Details</t>
  </si>
  <si>
    <t>Complaint Ref.</t>
  </si>
  <si>
    <t>Complaint</t>
  </si>
  <si>
    <t>Date Received</t>
  </si>
  <si>
    <t xml:space="preserve">Complaint status </t>
  </si>
  <si>
    <t>Assignment of auditors;</t>
  </si>
  <si>
    <t>Development of policies and procedures</t>
  </si>
  <si>
    <t>Technical review of audit reports</t>
  </si>
  <si>
    <t>Competence management activities</t>
  </si>
  <si>
    <t>Management, monitoring, and oversight</t>
  </si>
  <si>
    <t>Details</t>
  </si>
  <si>
    <t>Technical review of applications</t>
  </si>
  <si>
    <t>Focus</t>
  </si>
  <si>
    <t>Nonconformity Log</t>
  </si>
  <si>
    <t>9.4.4 (IMDRF)</t>
  </si>
  <si>
    <t>Volume of audit &amp; certification activity
 of medical device manufacturers</t>
  </si>
  <si>
    <t>Others (specify)</t>
  </si>
  <si>
    <t>Assessment Programme</t>
  </si>
  <si>
    <t>History of nonconformity by individual requirement</t>
  </si>
  <si>
    <t>Complaint Log</t>
  </si>
  <si>
    <t>Senior Executive 3</t>
  </si>
  <si>
    <t>Senior Executive 4</t>
  </si>
  <si>
    <t>GeoCode-Longitude</t>
  </si>
  <si>
    <t>DUNS</t>
  </si>
  <si>
    <t>AO Audit Contact Person</t>
  </si>
  <si>
    <t>Company Name</t>
  </si>
  <si>
    <t>aka (brand/business names)</t>
  </si>
  <si>
    <t>Evidence of legal status</t>
  </si>
  <si>
    <t>Evidence of insurance</t>
  </si>
  <si>
    <t>Guilty of offense?</t>
  </si>
  <si>
    <t>~ Medical Device Directive (MDD)</t>
  </si>
  <si>
    <t>~ In-vitro diagnostic (IVD)</t>
  </si>
  <si>
    <t>~ Active implantable medical device (AIMD)</t>
  </si>
  <si>
    <t>Combined management system certification</t>
  </si>
  <si>
    <t>Time-guaranteed certification service</t>
  </si>
  <si>
    <t>Pre-assessment/mock/diagnostic audit</t>
  </si>
  <si>
    <t>Customized Regulatory Analysis Service</t>
  </si>
  <si>
    <t>Training</t>
  </si>
  <si>
    <t>Customized training</t>
  </si>
  <si>
    <r>
      <rPr>
        <b/>
        <sz val="10"/>
        <color theme="1"/>
        <rFont val="Calibri"/>
        <family val="2"/>
        <scheme val="minor"/>
      </rPr>
      <t>Australia</t>
    </r>
    <r>
      <rPr>
        <sz val="10"/>
        <color theme="1"/>
        <rFont val="Calibri"/>
        <family val="2"/>
        <scheme val="minor"/>
      </rPr>
      <t xml:space="preserve"> - through MRA</t>
    </r>
  </si>
  <si>
    <r>
      <rPr>
        <b/>
        <sz val="10"/>
        <color theme="1"/>
        <rFont val="Calibri"/>
        <family val="2"/>
        <scheme val="minor"/>
      </rPr>
      <t>Brazil</t>
    </r>
    <r>
      <rPr>
        <sz val="10"/>
        <color theme="1"/>
        <rFont val="Calibri"/>
        <family val="2"/>
        <scheme val="minor"/>
      </rPr>
      <t xml:space="preserve"> - INMETRO</t>
    </r>
  </si>
  <si>
    <r>
      <rPr>
        <b/>
        <sz val="10"/>
        <color theme="1"/>
        <rFont val="Calibri"/>
        <family val="2"/>
        <scheme val="minor"/>
      </rPr>
      <t>Canada</t>
    </r>
    <r>
      <rPr>
        <sz val="10"/>
        <color theme="1"/>
        <rFont val="Calibri"/>
        <family val="2"/>
        <scheme val="minor"/>
      </rPr>
      <t xml:space="preserve"> - Registrar under CMDCAS</t>
    </r>
  </si>
  <si>
    <r>
      <rPr>
        <b/>
        <sz val="10"/>
        <color theme="1"/>
        <rFont val="Calibri"/>
        <family val="2"/>
        <scheme val="minor"/>
      </rPr>
      <t>USA</t>
    </r>
    <r>
      <rPr>
        <sz val="10"/>
        <color theme="1"/>
        <rFont val="Calibri"/>
        <family val="2"/>
        <scheme val="minor"/>
      </rPr>
      <t xml:space="preserve"> - Accredited Person Program Inspection</t>
    </r>
  </si>
  <si>
    <r>
      <rPr>
        <b/>
        <sz val="10"/>
        <color theme="1"/>
        <rFont val="Calibri"/>
        <family val="2"/>
        <scheme val="minor"/>
      </rPr>
      <t>Europe</t>
    </r>
    <r>
      <rPr>
        <sz val="10"/>
        <color theme="1"/>
        <rFont val="Calibri"/>
        <family val="2"/>
        <scheme val="minor"/>
      </rPr>
      <t xml:space="preserve"> - Notified Body #</t>
    </r>
  </si>
  <si>
    <r>
      <rPr>
        <b/>
        <sz val="10"/>
        <color theme="1"/>
        <rFont val="Calibri"/>
        <family val="2"/>
        <scheme val="minor"/>
      </rPr>
      <t>Japan</t>
    </r>
    <r>
      <rPr>
        <sz val="10"/>
        <color theme="1"/>
        <rFont val="Calibri"/>
        <family val="2"/>
        <scheme val="minor"/>
      </rPr>
      <t xml:space="preserve"> - JPAL Recognized Certification Body (RCB)</t>
    </r>
  </si>
  <si>
    <r>
      <rPr>
        <b/>
        <sz val="10"/>
        <color theme="1"/>
        <rFont val="Calibri"/>
        <family val="2"/>
        <scheme val="minor"/>
      </rPr>
      <t>Taiwan</t>
    </r>
    <r>
      <rPr>
        <sz val="10"/>
        <color theme="1"/>
        <rFont val="Calibri"/>
        <family val="2"/>
        <scheme val="minor"/>
      </rPr>
      <t xml:space="preserve"> - Technical Cooperation Program (TCP )</t>
    </r>
  </si>
  <si>
    <r>
      <rPr>
        <b/>
        <sz val="10"/>
        <color theme="1"/>
        <rFont val="Calibri"/>
        <family val="2"/>
        <scheme val="minor"/>
      </rPr>
      <t>Other</t>
    </r>
    <r>
      <rPr>
        <sz val="10"/>
        <color theme="1"/>
        <rFont val="Calibri"/>
        <family val="2"/>
        <scheme val="minor"/>
      </rPr>
      <t xml:space="preserve"> recognitions by RA</t>
    </r>
  </si>
  <si>
    <r>
      <t>Medical Devices incorporating other human cells/tissues</t>
    </r>
    <r>
      <rPr>
        <vertAlign val="superscript"/>
        <sz val="10"/>
        <color theme="1"/>
        <rFont val="Wingdings"/>
        <charset val="2"/>
      </rPr>
      <t>v</t>
    </r>
  </si>
  <si>
    <t>Active Medical Devices 
(Non-Implantable)</t>
  </si>
  <si>
    <t>Active Implantable 
Medical Devices</t>
  </si>
  <si>
    <t>Non-active 
Medical Devices</t>
  </si>
  <si>
    <t>In Vitro Diagnostic 
Medical Devices (IVD)</t>
  </si>
  <si>
    <t>Sterilization Method 
for Medical Devices</t>
  </si>
  <si>
    <t>Medical Devices 
Incorporating / Utilizing Specific 
Substances / Technologies</t>
  </si>
  <si>
    <t>Dashboard</t>
  </si>
  <si>
    <t>Action needed</t>
  </si>
  <si>
    <t>Section of the file</t>
  </si>
  <si>
    <t>Critical locations</t>
  </si>
  <si>
    <t>dashboard</t>
  </si>
  <si>
    <t>Back to Dashboard</t>
  </si>
  <si>
    <t>Activities</t>
  </si>
  <si>
    <t>Nonconformity Profile</t>
  </si>
  <si>
    <t># NC</t>
  </si>
  <si>
    <t>Chapters of ISO/IEC 17021 &amp;N3</t>
  </si>
  <si>
    <t>5. General requirements</t>
  </si>
  <si>
    <t>6. Structural Requirements</t>
  </si>
  <si>
    <t>7. Resource Requirements</t>
  </si>
  <si>
    <t>8. Information Requirements</t>
  </si>
  <si>
    <t>9. Process requirements</t>
  </si>
  <si>
    <t>10. Management System requirements for Certification Bodies</t>
  </si>
  <si>
    <t>Assessors</t>
  </si>
  <si>
    <r>
      <t xml:space="preserve">Duration
</t>
    </r>
    <r>
      <rPr>
        <sz val="8"/>
        <color theme="1"/>
        <rFont val="Calibri"/>
        <family val="2"/>
        <scheme val="minor"/>
      </rPr>
      <t>(person-days)</t>
    </r>
  </si>
  <si>
    <r>
      <t xml:space="preserve">Assessor assignment sent </t>
    </r>
    <r>
      <rPr>
        <sz val="8"/>
        <color theme="1"/>
        <rFont val="Calibri"/>
        <family val="2"/>
        <scheme val="minor"/>
      </rPr>
      <t>(Y/N)</t>
    </r>
  </si>
  <si>
    <t>Next due follow-up</t>
  </si>
  <si>
    <r>
      <t xml:space="preserve">Scheduled date
</t>
    </r>
    <r>
      <rPr>
        <sz val="8"/>
        <color theme="1"/>
        <rFont val="Calibri"/>
        <family val="2"/>
        <scheme val="minor"/>
      </rPr>
      <t>(yyyy-mm-dd)</t>
    </r>
  </si>
  <si>
    <r>
      <t xml:space="preserve">Report received date 
</t>
    </r>
    <r>
      <rPr>
        <sz val="8"/>
        <color theme="1"/>
        <rFont val="Calibri"/>
        <family val="2"/>
        <scheme val="minor"/>
      </rPr>
      <t>(yyyy-mm-dd)</t>
    </r>
  </si>
  <si>
    <r>
      <t xml:space="preserve">TRRC date
</t>
    </r>
    <r>
      <rPr>
        <sz val="8"/>
        <color theme="1"/>
        <rFont val="Calibri"/>
        <family val="2"/>
        <scheme val="minor"/>
      </rPr>
      <t>(yyyy-mm-dd)</t>
    </r>
  </si>
  <si>
    <r>
      <t xml:space="preserve">Closure date
</t>
    </r>
    <r>
      <rPr>
        <sz val="8"/>
        <color theme="1"/>
        <rFont val="Calibri"/>
        <family val="2"/>
        <scheme val="minor"/>
      </rPr>
      <t>(yyyy-mm-dd)</t>
    </r>
  </si>
  <si>
    <t>late planning</t>
  </si>
  <si>
    <t>late communication to auditors</t>
  </si>
  <si>
    <t>late report</t>
  </si>
  <si>
    <t>late TRRC</t>
  </si>
  <si>
    <t>Late follow-up</t>
  </si>
  <si>
    <t>AO Audit Reports</t>
  </si>
  <si>
    <t>Follow-up activity</t>
  </si>
  <si>
    <t>-</t>
  </si>
  <si>
    <t>Decision date</t>
  </si>
  <si>
    <t>link to record</t>
  </si>
  <si>
    <t>Auditing Organization (Address, Contact Info)</t>
  </si>
  <si>
    <t>Written agreement for external auditors/experts.</t>
  </si>
  <si>
    <t>Repeat</t>
  </si>
  <si>
    <t>Lack procedure</t>
  </si>
  <si>
    <t>Released report/cert</t>
  </si>
  <si>
    <t>Direct/ indirect</t>
  </si>
  <si>
    <t>direct/ indirect</t>
  </si>
  <si>
    <t>year</t>
  </si>
  <si>
    <t>Assessment Activity</t>
  </si>
  <si>
    <t>Assessment activity</t>
  </si>
  <si>
    <t>Assessment</t>
  </si>
  <si>
    <t>List of assessments</t>
  </si>
  <si>
    <t>Re-recogn.</t>
  </si>
  <si>
    <t>Special</t>
  </si>
  <si>
    <t>CL-1</t>
  </si>
  <si>
    <t>CL-2</t>
  </si>
  <si>
    <t>CL-3</t>
  </si>
  <si>
    <t>CL-4</t>
  </si>
  <si>
    <t>CL-5</t>
  </si>
  <si>
    <t>CL-6</t>
  </si>
  <si>
    <t>CL-7</t>
  </si>
  <si>
    <t>CL-8</t>
  </si>
  <si>
    <t>GeoCode
Latitude</t>
  </si>
  <si>
    <t>GeoCode
Longitude</t>
  </si>
  <si>
    <t>State
Province</t>
  </si>
  <si>
    <t>Zip code
Postal code</t>
  </si>
  <si>
    <t>CL</t>
  </si>
  <si>
    <t>WA</t>
  </si>
  <si>
    <t>Loc. ID#</t>
  </si>
  <si>
    <r>
      <t xml:space="preserve">targeted date 
</t>
    </r>
    <r>
      <rPr>
        <sz val="8"/>
        <color theme="1"/>
        <rFont val="Calibri"/>
        <family val="2"/>
        <scheme val="minor"/>
      </rPr>
      <t>(yyyy-mm)</t>
    </r>
  </si>
  <si>
    <t>Loc. type</t>
  </si>
  <si>
    <r>
      <t xml:space="preserve">Location
</t>
    </r>
    <r>
      <rPr>
        <sz val="8"/>
        <color theme="1"/>
        <rFont val="Calibri"/>
        <family val="2"/>
        <scheme val="minor"/>
      </rPr>
      <t>(City, State/Province, Country)</t>
    </r>
  </si>
  <si>
    <t>audit type</t>
  </si>
  <si>
    <t>initial</t>
  </si>
  <si>
    <t>Surv.</t>
  </si>
  <si>
    <t>Re-audit</t>
  </si>
  <si>
    <t>Unanounced</t>
  </si>
  <si>
    <t>Auditors</t>
  </si>
  <si>
    <r>
      <t xml:space="preserve">Outsourced audit?
</t>
    </r>
    <r>
      <rPr>
        <sz val="8"/>
        <color theme="1"/>
        <rFont val="Calibri"/>
        <family val="2"/>
        <scheme val="minor"/>
      </rPr>
      <t>(Y/N)</t>
    </r>
  </si>
  <si>
    <r>
      <t xml:space="preserve">Audit managing loc.
</t>
    </r>
    <r>
      <rPr>
        <sz val="8"/>
        <color theme="1"/>
        <rFont val="Calibri"/>
        <family val="2"/>
        <scheme val="minor"/>
      </rPr>
      <t>(HO/CL#)</t>
    </r>
  </si>
  <si>
    <t>Non-active dental devices and accessories</t>
  </si>
  <si>
    <r>
      <t>AUS</t>
    </r>
    <r>
      <rPr>
        <sz val="8"/>
        <color theme="1"/>
        <rFont val="Calibri"/>
        <family val="2"/>
        <scheme val="minor"/>
      </rPr>
      <t xml:space="preserve"> (Y/N)</t>
    </r>
  </si>
  <si>
    <r>
      <t>BRA</t>
    </r>
    <r>
      <rPr>
        <sz val="8"/>
        <color theme="1"/>
        <rFont val="Calibri"/>
        <family val="2"/>
        <scheme val="minor"/>
      </rPr>
      <t xml:space="preserve"> (Y/N)</t>
    </r>
  </si>
  <si>
    <r>
      <t>CAN</t>
    </r>
    <r>
      <rPr>
        <sz val="8"/>
        <color theme="1"/>
        <rFont val="Calibri"/>
        <family val="2"/>
        <scheme val="minor"/>
      </rPr>
      <t xml:space="preserve"> (Y/N)</t>
    </r>
  </si>
  <si>
    <r>
      <t>USA</t>
    </r>
    <r>
      <rPr>
        <sz val="8"/>
        <color theme="1"/>
        <rFont val="Calibri"/>
        <family val="2"/>
        <scheme val="minor"/>
      </rPr>
      <t xml:space="preserve"> (Y/N)</t>
    </r>
  </si>
  <si>
    <r>
      <t xml:space="preserve">Duration 
</t>
    </r>
    <r>
      <rPr>
        <sz val="8"/>
        <color theme="1"/>
        <rFont val="Calibri"/>
        <family val="2"/>
        <scheme val="minor"/>
      </rPr>
      <t>(Auditor-day)</t>
    </r>
  </si>
  <si>
    <t>Non-active devices for anaesthesia, emergency and intensive care</t>
  </si>
  <si>
    <t>Non-active devices for injection, infusion, transfusion and dialysis</t>
  </si>
  <si>
    <t>Non-active orthopedic and rehabilitation devices</t>
  </si>
  <si>
    <t>Non-active medical devices with measuring function</t>
  </si>
  <si>
    <t xml:space="preserve">Non-active medical devices for disinfecting, cleaning, rinsing </t>
  </si>
  <si>
    <t>Devices for (extracorporeal) shockwave therapy (lithotripsy)</t>
  </si>
  <si>
    <t>STER-0102</t>
  </si>
  <si>
    <t>STER-0103</t>
  </si>
  <si>
    <t>STER-0104</t>
  </si>
  <si>
    <t>STER-0105</t>
  </si>
  <si>
    <t>SPEC-0101</t>
  </si>
  <si>
    <t>SPEC-0102</t>
  </si>
  <si>
    <t>SPEC-0103</t>
  </si>
  <si>
    <t>SPEC-0104</t>
  </si>
  <si>
    <t>SPEC-0105</t>
  </si>
  <si>
    <t>SPEC-0106</t>
  </si>
  <si>
    <t>SPEC-0107</t>
  </si>
  <si>
    <t>MD-0101</t>
  </si>
  <si>
    <t>MD-0102</t>
  </si>
  <si>
    <t>MD-0103</t>
  </si>
  <si>
    <t>MD-0104</t>
  </si>
  <si>
    <t>MD-0105</t>
  </si>
  <si>
    <t>MD-0106</t>
  </si>
  <si>
    <t>MD-0107</t>
  </si>
  <si>
    <t>MD-0108</t>
  </si>
  <si>
    <t>MD-0109</t>
  </si>
  <si>
    <t>MD-0201</t>
  </si>
  <si>
    <t>MD-0202</t>
  </si>
  <si>
    <t>MD-0203</t>
  </si>
  <si>
    <t>MD-0204</t>
  </si>
  <si>
    <t>MD-0301</t>
  </si>
  <si>
    <t>MD-0302</t>
  </si>
  <si>
    <t>MD-0303</t>
  </si>
  <si>
    <t>MD-0401</t>
  </si>
  <si>
    <t>MD-0402</t>
  </si>
  <si>
    <t>MD-0403</t>
  </si>
  <si>
    <t>MD-0501</t>
  </si>
  <si>
    <t>MD-1101</t>
  </si>
  <si>
    <t>MD-1102</t>
  </si>
  <si>
    <t>MD-1103</t>
  </si>
  <si>
    <t>MD-1104</t>
  </si>
  <si>
    <t>MD-1105</t>
  </si>
  <si>
    <t>MD-1106</t>
  </si>
  <si>
    <t>MD-1107</t>
  </si>
  <si>
    <t>MD-1108</t>
  </si>
  <si>
    <t>MD-1109</t>
  </si>
  <si>
    <t>MD-1110</t>
  </si>
  <si>
    <t>MD-1111</t>
  </si>
  <si>
    <t>MD-1201</t>
  </si>
  <si>
    <t>MD-1202</t>
  </si>
  <si>
    <t>MD-1301</t>
  </si>
  <si>
    <t>MD-1302</t>
  </si>
  <si>
    <t>MD-1401</t>
  </si>
  <si>
    <t>MD-1402</t>
  </si>
  <si>
    <t>MD-1403</t>
  </si>
  <si>
    <t>MD-1404</t>
  </si>
  <si>
    <t>MD-1501</t>
  </si>
  <si>
    <t>AIMD-0101</t>
  </si>
  <si>
    <t>AIMD-0102</t>
  </si>
  <si>
    <t>AIMD-0103</t>
  </si>
  <si>
    <t>AIMD-0201</t>
  </si>
  <si>
    <t>IVDMD-0101</t>
  </si>
  <si>
    <t>IVDMD-0102</t>
  </si>
  <si>
    <t>IVDMD-0103</t>
  </si>
  <si>
    <t>IVDMD-0104</t>
  </si>
  <si>
    <t>IVDMD-0105</t>
  </si>
  <si>
    <t>IVDMD-0106</t>
  </si>
  <si>
    <t>IVDMD-0107</t>
  </si>
  <si>
    <t>IVDMD-0201</t>
  </si>
  <si>
    <t>IVDMD-0301</t>
  </si>
  <si>
    <t>STER-0101</t>
  </si>
  <si>
    <r>
      <rPr>
        <b/>
        <sz val="10"/>
        <color theme="1"/>
        <rFont val="Calibri"/>
        <family val="2"/>
        <scheme val="minor"/>
      </rPr>
      <t>Applied for</t>
    </r>
    <r>
      <rPr>
        <sz val="10"/>
        <color theme="1"/>
        <rFont val="Calibri"/>
        <family val="2"/>
        <scheme val="minor"/>
      </rPr>
      <t xml:space="preserve">
</t>
    </r>
    <r>
      <rPr>
        <sz val="8"/>
        <color theme="1"/>
        <rFont val="Calibri"/>
        <family val="2"/>
        <scheme val="minor"/>
      </rPr>
      <t>(Y/N)</t>
    </r>
  </si>
  <si>
    <r>
      <rPr>
        <b/>
        <sz val="10"/>
        <color theme="1"/>
        <rFont val="Calibri"/>
        <family val="2"/>
        <scheme val="minor"/>
      </rPr>
      <t>Recognized for</t>
    </r>
    <r>
      <rPr>
        <sz val="10"/>
        <color theme="1"/>
        <rFont val="Calibri"/>
        <family val="2"/>
        <scheme val="minor"/>
      </rPr>
      <t xml:space="preserve">
</t>
    </r>
    <r>
      <rPr>
        <sz val="8"/>
        <color theme="1"/>
        <rFont val="Calibri"/>
        <family val="2"/>
        <scheme val="minor"/>
      </rPr>
      <t>(Y/N)</t>
    </r>
  </si>
  <si>
    <t>MDSAP Code</t>
  </si>
  <si>
    <t>Technical Area Codes</t>
  </si>
  <si>
    <r>
      <t xml:space="preserve">Type of change
</t>
    </r>
    <r>
      <rPr>
        <sz val="8"/>
        <color theme="1"/>
        <rFont val="Calibri"/>
        <family val="2"/>
        <scheme val="minor"/>
      </rPr>
      <t>Add / Delete / Modify</t>
    </r>
  </si>
  <si>
    <t>due follow-up</t>
  </si>
  <si>
    <t>assessment program alerts</t>
  </si>
  <si>
    <t>scheduled date</t>
  </si>
  <si>
    <t>days before the target date</t>
  </si>
  <si>
    <t>assessor assignment</t>
  </si>
  <si>
    <t>days before scheduled date</t>
  </si>
  <si>
    <t>report received</t>
  </si>
  <si>
    <t>days after the scheduled date</t>
  </si>
  <si>
    <t>TRRC date</t>
  </si>
  <si>
    <t>days after the report receipt</t>
  </si>
  <si>
    <t>Folder for AO audit reports</t>
  </si>
  <si>
    <t>C:\Users\Marc-Henri.Winter\Documents\MDSAP\bazar\</t>
  </si>
  <si>
    <t>Statistics on AO Audit Reports</t>
  </si>
  <si>
    <t>Statistics on Assessment Nonconformities</t>
  </si>
  <si>
    <t>NC Grade</t>
  </si>
  <si>
    <t>Done?</t>
  </si>
  <si>
    <t>Due By</t>
  </si>
  <si>
    <t>Notes</t>
  </si>
  <si>
    <t>Task</t>
  </si>
  <si>
    <t>NB/% Audit Report Received</t>
  </si>
  <si>
    <r>
      <t xml:space="preserve">NB/% Audit Reports flagged as </t>
    </r>
    <r>
      <rPr>
        <b/>
        <sz val="10"/>
        <color rgb="FFFF0000"/>
        <rFont val="Calibri"/>
        <family val="2"/>
        <scheme val="minor"/>
      </rPr>
      <t>ACTION</t>
    </r>
  </si>
  <si>
    <r>
      <t xml:space="preserve">NB/% Audit Reports flagged as </t>
    </r>
    <r>
      <rPr>
        <b/>
        <sz val="10"/>
        <color rgb="FFFF0000"/>
        <rFont val="Calibri"/>
        <family val="2"/>
        <scheme val="minor"/>
      </rPr>
      <t>ALERT</t>
    </r>
  </si>
  <si>
    <t>By</t>
  </si>
  <si>
    <t>Time to transmit report</t>
  </si>
  <si>
    <t>Assess. Activity #</t>
  </si>
  <si>
    <t>Ass. Ref.</t>
  </si>
  <si>
    <t>Cycle #</t>
  </si>
  <si>
    <t>Code</t>
  </si>
  <si>
    <t>Assessment code</t>
  </si>
  <si>
    <t>IN</t>
  </si>
  <si>
    <t>S1</t>
  </si>
  <si>
    <t>S2</t>
  </si>
  <si>
    <t>S3</t>
  </si>
  <si>
    <t>RE</t>
  </si>
  <si>
    <t>SP</t>
  </si>
  <si>
    <t>Ass. Activity Type</t>
  </si>
  <si>
    <t>toto</t>
  </si>
  <si>
    <t xml:space="preserve">closed?
</t>
  </si>
  <si>
    <t xml:space="preserve">Report #
</t>
  </si>
  <si>
    <t xml:space="preserve">Report date
</t>
  </si>
  <si>
    <t xml:space="preserve">Report receipt date
</t>
  </si>
  <si>
    <t xml:space="preserve">audit report file
</t>
  </si>
  <si>
    <t xml:space="preserve">link to report
</t>
  </si>
  <si>
    <t xml:space="preserve">Exchange form file
</t>
  </si>
  <si>
    <t xml:space="preserve">Link to form file
</t>
  </si>
  <si>
    <t xml:space="preserve">flagging status
</t>
  </si>
  <si>
    <t xml:space="preserve">Review date
</t>
  </si>
  <si>
    <t xml:space="preserve">Escalate?
</t>
  </si>
  <si>
    <t xml:space="preserve">Coordination?
</t>
  </si>
  <si>
    <t xml:space="preserve">AUS 
Action
</t>
  </si>
  <si>
    <t xml:space="preserve">BRA 
action
</t>
  </si>
  <si>
    <t xml:space="preserve">CAN 
action
</t>
  </si>
  <si>
    <t xml:space="preserve">USA 
action
</t>
  </si>
  <si>
    <t xml:space="preserve">Next due follow-up
</t>
  </si>
  <si>
    <t>Time to transmit  report: 0-30 days</t>
  </si>
  <si>
    <t xml:space="preserve">Time to transmit report: 31-60 days </t>
  </si>
  <si>
    <t>Time to transmit report: 61-90 days</t>
  </si>
  <si>
    <t>Time to transmit report: &gt;91 days</t>
  </si>
  <si>
    <t>AO Reports</t>
  </si>
  <si>
    <t>include formula, to expand to the whole column</t>
  </si>
  <si>
    <t xml:space="preserve">General requirements </t>
  </si>
  <si>
    <t xml:space="preserve">Legal and contractual matters </t>
  </si>
  <si>
    <r>
      <t xml:space="preserve">Certification agreement. </t>
    </r>
    <r>
      <rPr>
        <i/>
        <sz val="10"/>
        <color rgb="FF0070C0"/>
        <rFont val="Calibri"/>
        <family val="2"/>
        <scheme val="minor"/>
      </rPr>
      <t>(+IMDRF Exception to ISO 17021)</t>
    </r>
  </si>
  <si>
    <t>Legal agreement with manufacturers to share info with RAs</t>
  </si>
  <si>
    <t xml:space="preserve">Management of impartiality </t>
  </si>
  <si>
    <t>Financial and organizational independence from manufacturers</t>
  </si>
  <si>
    <t>Organization structured to safeguard independence, objectivity, and impartiality of it’s activities.</t>
  </si>
  <si>
    <t>Documenation of personnel formely involved in device consulting and general conflict of interest mitigation</t>
  </si>
  <si>
    <t>Advertising, commit to, guarantee or imply outcome of audits</t>
  </si>
  <si>
    <t>Action of subsidiaries, subcontractors or any associated body does not affect independence</t>
  </si>
  <si>
    <t>Change of audit team assigned to audit a manufacturer over period of time</t>
  </si>
  <si>
    <t xml:space="preserve">Liability and financing </t>
  </si>
  <si>
    <t xml:space="preserve">Structural requirements </t>
  </si>
  <si>
    <t xml:space="preserve">Organizational structure and top management </t>
  </si>
  <si>
    <t>Consideration of relevant guidance and best practice documents</t>
  </si>
  <si>
    <t>Adopt and adhere to a code of conduct</t>
  </si>
  <si>
    <t>Document roles, responsibilities, and lines of reporting for all personnel</t>
  </si>
  <si>
    <t>Committee for safeguarding impartiality</t>
  </si>
  <si>
    <t>Access to experienced and knowledgeable independent experts</t>
  </si>
  <si>
    <t xml:space="preserve">Resource requirements </t>
  </si>
  <si>
    <t>Competence of management and personnel</t>
  </si>
  <si>
    <t xml:space="preserve">Other considerations </t>
  </si>
  <si>
    <t>Personnel involved in the certification activities</t>
  </si>
  <si>
    <t xml:space="preserve">Documented processes for demonstrating effective auditing, including the use of auditors with generic auditing knowledge and skills and knowledge and skills for auditing in specific technical areas.  </t>
  </si>
  <si>
    <t>Ensuring auditors and technical experts knowledgeable of processes and requirements, and have access to up-to-date documented procedures and instructions.</t>
  </si>
  <si>
    <t>Use of auditors and technical experts with demonstrated competence.</t>
  </si>
  <si>
    <t>Offer or provide access to specific training for auditors, technical experts and others in certification activities, as needed.</t>
  </si>
  <si>
    <t>Competence of person(s) making certification decisions.</t>
  </si>
  <si>
    <t>Up to date records of auditing assignments and evidence of knowledge and experience.  Records should include rationale for scope of auditor responsibilities.</t>
  </si>
  <si>
    <t xml:space="preserve">Outsourcing </t>
  </si>
  <si>
    <t>Process and legally enforceable arrangements for outsourcing.</t>
  </si>
  <si>
    <t>No outsourcing of the certification decision.</t>
  </si>
  <si>
    <t xml:space="preserve">Information requirements </t>
  </si>
  <si>
    <t>Certification documents</t>
  </si>
  <si>
    <t>Means to provide certification documents to certified clients</t>
  </si>
  <si>
    <t xml:space="preserve">Effective date shall not be before the date of certification decision </t>
  </si>
  <si>
    <t xml:space="preserve">Reference to certification and use of marks </t>
  </si>
  <si>
    <t xml:space="preserve">Confidentiality </t>
  </si>
  <si>
    <t>Inform clients in advance of information to be placed in public domain</t>
  </si>
  <si>
    <t>Personnel to keep all information confidential</t>
  </si>
  <si>
    <t>Documented procedures in place ensuring confidentiality of information</t>
  </si>
  <si>
    <t xml:space="preserve">Information exchange between a certification body and its clients </t>
  </si>
  <si>
    <t>Information exchange between the auditing organization and regulatory authorities</t>
  </si>
  <si>
    <t>8.8. (IMDRF)</t>
  </si>
  <si>
    <t>8.8.1</t>
  </si>
  <si>
    <t>AO shall make audit reports available to new AOs upon transfer</t>
  </si>
  <si>
    <t> Process requirements</t>
  </si>
  <si>
    <t>Audit plan</t>
  </si>
  <si>
    <t>9.1.2.2</t>
  </si>
  <si>
    <t>9.1.2.2.1</t>
  </si>
  <si>
    <t>Audit objectives shall be determined</t>
  </si>
  <si>
    <t>9.1.2.2.2</t>
  </si>
  <si>
    <t>Audit objective contents</t>
  </si>
  <si>
    <t>Audit scope contents</t>
  </si>
  <si>
    <t>Audit criteria contents</t>
  </si>
  <si>
    <t xml:space="preserve">Audit team selection and assignments </t>
  </si>
  <si>
    <t>Audit team leader shall assign responsibility</t>
  </si>
  <si>
    <t>Determining audit time</t>
  </si>
  <si>
    <r>
      <t>Communication of audit plan to client</t>
    </r>
    <r>
      <rPr>
        <i/>
        <sz val="10"/>
        <color rgb="FF000000"/>
        <rFont val="Calibri"/>
        <family val="2"/>
        <scheme val="minor"/>
      </rPr>
      <t>.</t>
    </r>
  </si>
  <si>
    <t>Conducting on-site audits</t>
  </si>
  <si>
    <r>
      <t>Identifying and recording audit findings</t>
    </r>
    <r>
      <rPr>
        <i/>
        <sz val="10"/>
        <color rgb="FF000000"/>
        <rFont val="Calibri"/>
        <family val="2"/>
        <scheme val="minor"/>
      </rPr>
      <t xml:space="preserve"> to enable an informed certification decision.</t>
    </r>
  </si>
  <si>
    <t xml:space="preserve">Audit Report </t>
  </si>
  <si>
    <t>Audit team leader responsible for the content of the audit report, which shall provide an accurate, concise and clear record of the audit to enable an informed decision.</t>
  </si>
  <si>
    <t>Initial audit and certification</t>
  </si>
  <si>
    <t>Application review</t>
  </si>
  <si>
    <t>Gather information related to name and location of critical suppliers</t>
  </si>
  <si>
    <t xml:space="preserve">Stage 1 audit </t>
  </si>
  <si>
    <r>
      <t>Stage 2 audit</t>
    </r>
    <r>
      <rPr>
        <i/>
        <sz val="10"/>
        <color rgb="FF000000"/>
        <rFont val="Calibri"/>
        <family val="2"/>
        <scheme val="minor"/>
      </rPr>
      <t>.</t>
    </r>
  </si>
  <si>
    <t>Minimum information to be provided by audit team for the initial certification decision</t>
  </si>
  <si>
    <t>Surveillance activities</t>
  </si>
  <si>
    <t xml:space="preserve">General </t>
  </si>
  <si>
    <t xml:space="preserve">Surveillance audit </t>
  </si>
  <si>
    <t>Surveillance audit minimum content</t>
  </si>
  <si>
    <t xml:space="preserve">Surveillance audits shall also include review of issues related to safety and effectiveness </t>
  </si>
  <si>
    <t>Surveillance audits shall be conducted at least once a year.</t>
  </si>
  <si>
    <t>Recertification</t>
  </si>
  <si>
    <t>Recertification audit planning</t>
  </si>
  <si>
    <t>Recertification audit planned to evaluate continued fulfilment and effectiveness of the management system.</t>
  </si>
  <si>
    <t>For recertification audit planning, consideration of multiple sites or multiple management system standards.</t>
  </si>
  <si>
    <t>Recertification audit</t>
  </si>
  <si>
    <t xml:space="preserve">Special audits </t>
  </si>
  <si>
    <t>Suspending, withdrawing or reducing the scope of certification</t>
  </si>
  <si>
    <t>Appeals</t>
  </si>
  <si>
    <t>Elements of appeals handling process</t>
  </si>
  <si>
    <t>Acknowledge receipt of appeals and provide progress reports</t>
  </si>
  <si>
    <t>Final decision made by, or reviewed and approved by independent party</t>
  </si>
  <si>
    <t xml:space="preserve">Complaints </t>
  </si>
  <si>
    <t>Elements of complaint handling process</t>
  </si>
  <si>
    <t>Determining whether to announce complaint and resolution publicly</t>
  </si>
  <si>
    <t>Records of applicants and clients</t>
  </si>
  <si>
    <t xml:space="preserve">Option 1: Management system requirements in accordance with ISO 9001 </t>
  </si>
  <si>
    <t xml:space="preserve">Option 2: General management system requirements </t>
  </si>
  <si>
    <t>10.3.5.1</t>
  </si>
  <si>
    <t>Management shall establish procedures to review its management system at planned intervals to ensure its continuing suitability, adequacy and effectiveness.</t>
  </si>
  <si>
    <t>10.3.5.2</t>
  </si>
  <si>
    <t>Elements of management review inputs</t>
  </si>
  <si>
    <t>10.3.6.1</t>
  </si>
  <si>
    <t>10.3.6.2</t>
  </si>
  <si>
    <t>10.3.6.3</t>
  </si>
  <si>
    <t>Internal audits shall be performed at least once every 12 months.</t>
  </si>
  <si>
    <t>10.3.6.4</t>
  </si>
  <si>
    <r>
      <t xml:space="preserve">General considerations
</t>
    </r>
    <r>
      <rPr>
        <i/>
        <sz val="10"/>
        <color rgb="FF000000"/>
        <rFont val="Calibri"/>
        <family val="2"/>
        <scheme val="minor"/>
      </rPr>
      <t>Processes for determining and demonstrating competence of all personnel involved in certification.</t>
    </r>
  </si>
  <si>
    <r>
      <t xml:space="preserve">Determination of competence criteria
</t>
    </r>
    <r>
      <rPr>
        <i/>
        <sz val="10"/>
        <color rgb="FF000000"/>
        <rFont val="Calibri"/>
        <family val="2"/>
        <scheme val="minor"/>
      </rPr>
      <t>Documented process for determining competence criteria.</t>
    </r>
  </si>
  <si>
    <r>
      <t xml:space="preserve">Evaluation processes
</t>
    </r>
    <r>
      <rPr>
        <i/>
        <sz val="10"/>
        <color rgb="FF000000"/>
        <rFont val="Calibri"/>
        <family val="2"/>
        <scheme val="minor"/>
      </rPr>
      <t>Documented processes for the initial evaluation and ongoing monitoring of competence and performance.</t>
    </r>
  </si>
  <si>
    <r>
      <t xml:space="preserve">Communication of audit team tasks to the client 
</t>
    </r>
    <r>
      <rPr>
        <i/>
        <sz val="10"/>
        <color rgb="FF000000"/>
        <rFont val="Calibri"/>
        <family val="2"/>
        <scheme val="minor"/>
      </rPr>
      <t>a) Verifying structure, policies, processes, procedures, records and related documents related to QMS
b) Determining 9.1.6a meets requirements relevant to scope of certification
c) Determining processes and procedures are established, implemented and maintained effectively
d) Communicating inconsistencies with client</t>
    </r>
  </si>
  <si>
    <r>
      <t xml:space="preserve">General
</t>
    </r>
    <r>
      <rPr>
        <i/>
        <sz val="10"/>
        <color rgb="FF000000"/>
        <rFont val="Calibri"/>
        <family val="2"/>
        <scheme val="minor"/>
      </rPr>
      <t>Process for conducting on-site audits.</t>
    </r>
  </si>
  <si>
    <r>
      <t>Certification decision</t>
    </r>
    <r>
      <rPr>
        <i/>
        <sz val="10"/>
        <color rgb="FF000000"/>
        <rFont val="Calibri"/>
        <family val="2"/>
        <scheme val="minor"/>
      </rPr>
      <t xml:space="preserve"> 
Certifiers shall be different from those that carried out the audits.</t>
    </r>
  </si>
  <si>
    <r>
      <t xml:space="preserve">Application
</t>
    </r>
    <r>
      <rPr>
        <i/>
        <sz val="10"/>
        <color rgb="FF000000"/>
        <rFont val="Calibri"/>
        <family val="2"/>
        <scheme val="minor"/>
      </rPr>
      <t>Required application information.</t>
    </r>
  </si>
  <si>
    <r>
      <t xml:space="preserve">Initial certification audit
</t>
    </r>
    <r>
      <rPr>
        <i/>
        <sz val="10"/>
        <color rgb="FF000000"/>
        <rFont val="Calibri"/>
        <family val="2"/>
        <scheme val="minor"/>
      </rPr>
      <t>Initial certification audit in two stages.</t>
    </r>
  </si>
  <si>
    <r>
      <t xml:space="preserve">Initial certification audit conclusions
</t>
    </r>
    <r>
      <rPr>
        <i/>
        <sz val="10"/>
        <color rgb="FF000000"/>
        <rFont val="Calibri"/>
        <family val="2"/>
        <scheme val="minor"/>
      </rPr>
      <t>Analysis of stage 1 and stage 2 audits for initial certification audit conclusions.</t>
    </r>
  </si>
  <si>
    <r>
      <t xml:space="preserve">Information for granting recertification
</t>
    </r>
    <r>
      <rPr>
        <i/>
        <sz val="10"/>
        <color rgb="FF000000"/>
        <rFont val="Calibri"/>
        <family val="2"/>
        <scheme val="minor"/>
      </rPr>
      <t>Decisions on renewing certification based on the review of the recertification audit plus results over the period of certification plus complaints from users.</t>
    </r>
  </si>
  <si>
    <r>
      <t xml:space="preserve">Scope
</t>
    </r>
    <r>
      <rPr>
        <i/>
        <sz val="10"/>
        <color rgb="FF000000"/>
        <rFont val="Calibri"/>
        <family val="2"/>
        <scheme val="minor"/>
      </rPr>
      <t>Scope of management system includes design and development of certification services</t>
    </r>
  </si>
  <si>
    <r>
      <t xml:space="preserve">Management system manual
</t>
    </r>
    <r>
      <rPr>
        <i/>
        <sz val="10"/>
        <color rgb="FF000000"/>
        <rFont val="Calibri"/>
        <family val="2"/>
        <scheme val="minor"/>
      </rPr>
      <t xml:space="preserve">Applicable requirements addressed in a manual or associated documents </t>
    </r>
  </si>
  <si>
    <t xml:space="preserve">Criteria for Regulatory unannounced audits </t>
  </si>
  <si>
    <t>activate change tracking</t>
  </si>
  <si>
    <t>Audited Organization</t>
  </si>
  <si>
    <t>Radioactive seeds for interstitial radiotherapy</t>
  </si>
  <si>
    <t>AIMD-0104</t>
  </si>
  <si>
    <t>Reagents and reagent products, calibrators and control materials for In Vitro Diagnostic medical devices:</t>
  </si>
  <si>
    <t>In Vitro Diastic medical devices for near patient use</t>
  </si>
  <si>
    <t>Devices for home use</t>
  </si>
  <si>
    <t>Near patient use other than ome use</t>
  </si>
  <si>
    <t>IVDMD-0302</t>
  </si>
  <si>
    <t>IVDMD-0401</t>
  </si>
  <si>
    <t>Medical devices incorporating medicinal or biologically active substances</t>
  </si>
  <si>
    <t>Medical devices containing or manufactured using tissues of animal origin</t>
  </si>
  <si>
    <t>Organizational structure, ownership and legal or natural persons exercising control over the AO</t>
  </si>
  <si>
    <t>If part of a larger organization; activities, structure, governance and relationship with AO</t>
  </si>
  <si>
    <t xml:space="preserve">If AO owns (whole or part) other entities; activities, structure, governance and relationship with AO </t>
  </si>
  <si>
    <t>Legal agreement with manufacturers to allow RAs to observe and assess AO audits</t>
  </si>
  <si>
    <t>Not certifying another AO for management systems.</t>
  </si>
  <si>
    <t>Not certifying a client when the AO’s relationship with a management systems consultancy poses an unacceptable threat to impartiality.</t>
  </si>
  <si>
    <t>No AO marketing linked to management systems consultancy.</t>
  </si>
  <si>
    <t>Auditor competence requirements specified in IMDRF N4 document.</t>
  </si>
  <si>
    <t>AO responsibility for outsourced certification activities.</t>
  </si>
  <si>
    <t xml:space="preserve">Information provided by AO (including advertising) not misleading </t>
  </si>
  <si>
    <t>AO compliance with RA requirements related to publicly accessible information</t>
  </si>
  <si>
    <t xml:space="preserve">AO provides information on audits and certification decisions and reports fraudulent activity within 5 working days </t>
  </si>
  <si>
    <t>AO shall notify RAs of specific changes within AO</t>
  </si>
  <si>
    <t xml:space="preserve">AO shall have a policy and procedure for suspension, withdrawal or reduction of scope of certification  </t>
  </si>
  <si>
    <t xml:space="preserve">Upon request, AO must state current status of certificate </t>
  </si>
  <si>
    <t>AO responsible for all appeal decisions and persons engaged in appeal handling are different from those who carried out the audit.</t>
  </si>
  <si>
    <t>AO shall give formal notice at end of process</t>
  </si>
  <si>
    <t>AO responsible for gathering and verifying all necessary information</t>
  </si>
  <si>
    <t>Whenever, possible, AO shall acknowledge receipt of complaint and provide progress reports and outcome</t>
  </si>
  <si>
    <t xml:space="preserve">Whenever, possible, AO shall give formal notice at end of process </t>
  </si>
  <si>
    <t>AO sends RA copy of any safety and effectiveness, or public health risk complaint related to a medical device manufacturer</t>
  </si>
  <si>
    <t>AO shall retain records of conformity to this document for a period of time not less than 15 years.</t>
  </si>
  <si>
    <t>Use of individual external auditors and external technical experts</t>
  </si>
  <si>
    <t>NB/% Unflagged Audit Reports</t>
  </si>
  <si>
    <t>Initialization</t>
  </si>
  <si>
    <t>Add</t>
  </si>
  <si>
    <r>
      <t xml:space="preserve">Legal responsibility
</t>
    </r>
    <r>
      <rPr>
        <i/>
        <sz val="10"/>
        <color rgb="FF000000"/>
        <rFont val="Calibri"/>
        <family val="2"/>
        <scheme val="minor"/>
      </rPr>
      <t>Legal entity</t>
    </r>
  </si>
  <si>
    <r>
      <t xml:space="preserve">Responsibility for certification decisions.
</t>
    </r>
    <r>
      <rPr>
        <i/>
        <sz val="10"/>
        <color rgb="FF000000"/>
        <rFont val="Calibri"/>
        <family val="2"/>
        <scheme val="minor"/>
      </rPr>
      <t>AO retains authority for its certification decisions, including granting, maintaining, renewing, extending, reducing, suspending and withdrawing of certification</t>
    </r>
  </si>
  <si>
    <t>6.1.7 (IMDRF)</t>
  </si>
  <si>
    <t xml:space="preserve">Organizational capacity to include management, administrative support, and infrastructure to undertake all contracted activities </t>
  </si>
  <si>
    <t>7.1.6 (IMDRF)</t>
  </si>
  <si>
    <t xml:space="preserve">Senior management member having responsibility for MDSAP audits </t>
  </si>
  <si>
    <t>7.3.4 (IMDRF)</t>
  </si>
  <si>
    <t xml:space="preserve">External auditors and external technical experts are directly assessed by the Auditing Organization to ensure consistency with the IMDRF MDSAP WG N3 and N4 requirements. </t>
  </si>
  <si>
    <t>7.5.4 (IMDRF)</t>
  </si>
  <si>
    <t>Auditing Organization responsible for ensuring  that all individuals within an outsourced organization that are involved in a regulatory audit are directly assessed by the Auditing Organization to ensure consistency with the IMDRF MDSAP WG N3 and N4 requirements.</t>
  </si>
  <si>
    <t xml:space="preserve">Auditing Organization shall provide information to the recognizing Regulatory Authority(s) about the audits and decision on conformity to quality management system requirements.   </t>
  </si>
  <si>
    <t>8.7.5 (IMDRF)</t>
  </si>
  <si>
    <t>Contractual arrangements between the AO and the subcontractor, including clause for witnessed audits</t>
  </si>
  <si>
    <t>Contractual arrangements between the AO and the external auditor or technical expert, including clause for audits and witnessed audits</t>
  </si>
  <si>
    <t xml:space="preserve">Documented procedures covering at least the following:
- The request for audits by a manufacturer
- The processing of such requests
- The language of the request
- Where appropriate, terms of agreement with manufacturer
- Where appropriate, any fees to be charged for audits
- The process by which the AO determines which sites of manufacturer will be audited
- The assignment of auditors to a specific activity 
- The decision making process on the conformity of the QMS and on tho issue, refusal, suspension, reinstatement, restriction, modification or withdrawal of certificates, including conditions or limitiations to their validity
- The assessment of specified changes
- The planning of surveillance
Where appropriate, the renewal of certificates </t>
  </si>
  <si>
    <r>
      <t xml:space="preserve">Communication concerning audit team members
</t>
    </r>
    <r>
      <rPr>
        <i/>
        <sz val="10"/>
        <color rgb="FF000000"/>
        <rFont val="Calibri"/>
        <family val="2"/>
        <scheme val="minor"/>
      </rPr>
      <t xml:space="preserve">Providing information about audit team members to provide the client sufficient time to object.
</t>
    </r>
    <r>
      <rPr>
        <i/>
        <sz val="10"/>
        <color rgb="FF0070C0"/>
        <rFont val="Calibri"/>
        <family val="2"/>
        <scheme val="minor"/>
      </rPr>
      <t xml:space="preserve">Including IMDRF Exception to ISO 17021 on opportunity to object the composition of the audit team </t>
    </r>
  </si>
  <si>
    <t>9.1.9.3.1</t>
  </si>
  <si>
    <t>Periodical check and communication on audit progress. Reassignment of work among the audit team</t>
  </si>
  <si>
    <t>9.1.9.3.2</t>
  </si>
  <si>
    <t>If objectives are unattainable or evidence of significant risk (e.g. safety), the audit team leader must communicate with the client and the AO, and decide on audit plan, audit objectives, and audit scope.</t>
  </si>
  <si>
    <t>9.1.9.3.3</t>
  </si>
  <si>
    <t>The audit team leader reviews with the client the need for change to audit scope based on outcomes of the audit as it progress and report to the AO.</t>
  </si>
  <si>
    <t>9.1.9.4.1</t>
  </si>
  <si>
    <t>9.1.9.4.2</t>
  </si>
  <si>
    <t>AO and client must agree on presence of observers. They must not influence or interfere the audit process or outcome</t>
  </si>
  <si>
    <t>Guides appointed by the manufacturer are faciliators between auditor and auditee.</t>
  </si>
  <si>
    <t>9.1.9.5.1</t>
  </si>
  <si>
    <t>9.1.9.5.2</t>
  </si>
  <si>
    <t>Information relevant to the audit objectives, scope and criteria must be collected by appropriate sampling and verified to become evidence</t>
  </si>
  <si>
    <t>Methods to collect information include interview, observation of activities and review of documents</t>
  </si>
  <si>
    <t>9.1.9.6.1</t>
  </si>
  <si>
    <t>9.1.9.6.2</t>
  </si>
  <si>
    <t>9.1.9.6.3</t>
  </si>
  <si>
    <t>9.1.9.6.4</t>
  </si>
  <si>
    <t xml:space="preserve">Finding of conformity and nonconformity and its supporting evidence must be recorded to enable informed recognition decision </t>
  </si>
  <si>
    <t>Nonconformities must not be recorded as opportunities for improvement</t>
  </si>
  <si>
    <t>Nonconformity must be recorded agains a specific requirement, include a statement of nonconformity and identify objective evidence. Auditor may not suggest the cause of the nonconformity nor the solution</t>
  </si>
  <si>
    <t>9.1.9.8.1</t>
  </si>
  <si>
    <t>9.1.9.8.2</t>
  </si>
  <si>
    <t>9.1.9.8.3</t>
  </si>
  <si>
    <t>Other topics to address</t>
  </si>
  <si>
    <t>ATL presents the conclusions and nonconformities of the auditand recommendation regarding certification; attendence to the meeting must be recorded.</t>
  </si>
  <si>
    <t>Audit team leader must attempt to resolve divergence of opinion on the nonconformity and record unresolved points of divergence.</t>
  </si>
  <si>
    <t>Opportunity for questions. Divergence of opinion must be recorded</t>
  </si>
  <si>
    <t>9.3.2 (IMDRF)</t>
  </si>
  <si>
    <t>9.5.2.1 (IMDRF)</t>
  </si>
  <si>
    <t>9.5.2.2 (IMDRF)</t>
  </si>
  <si>
    <t>9.5.2.3 (IMDRF)</t>
  </si>
  <si>
    <r>
      <t xml:space="preserve">Short-notice audits
</t>
    </r>
    <r>
      <rPr>
        <i/>
        <sz val="10"/>
        <color rgb="FF000000"/>
        <rFont val="Calibri"/>
        <family val="2"/>
        <scheme val="minor"/>
      </rPr>
      <t>AO documented process for short notice audits in response to complaints or suspension.</t>
    </r>
  </si>
  <si>
    <t>AO inform RA of actions taken on certificate</t>
  </si>
  <si>
    <r>
      <t xml:space="preserve">Options
</t>
    </r>
    <r>
      <rPr>
        <i/>
        <sz val="10"/>
        <color rgb="FF000000"/>
        <rFont val="Calibri"/>
        <family val="2"/>
        <scheme val="minor"/>
      </rPr>
      <t>AO establish and maintain an ISO 9001 (10.2) or general  management system (10.3)</t>
    </r>
  </si>
  <si>
    <r>
      <t xml:space="preserve">General
</t>
    </r>
    <r>
      <rPr>
        <sz val="10"/>
        <color rgb="FF000000"/>
        <rFont val="Calibri"/>
        <family val="2"/>
        <scheme val="minor"/>
      </rPr>
      <t>AO’s management system is in accordance with ISO 9001</t>
    </r>
  </si>
  <si>
    <r>
      <t xml:space="preserve">Customer focus
</t>
    </r>
    <r>
      <rPr>
        <i/>
        <sz val="10"/>
        <color rgb="FF000000"/>
        <rFont val="Calibri"/>
        <family val="2"/>
        <scheme val="minor"/>
      </rPr>
      <t>AO consider credibility of certification and address needs of all parties that rely upon its audit and certification services</t>
    </r>
  </si>
  <si>
    <r>
      <t xml:space="preserve">Management review
</t>
    </r>
    <r>
      <rPr>
        <i/>
        <sz val="10"/>
        <color rgb="FF000000"/>
        <rFont val="Calibri"/>
        <family val="2"/>
        <scheme val="minor"/>
      </rPr>
      <t>AO include in management review information on relevant appeals and complaints</t>
    </r>
  </si>
  <si>
    <t>7.3 (title)</t>
  </si>
  <si>
    <t>7.4 (title)</t>
  </si>
  <si>
    <t>Personnel records</t>
  </si>
  <si>
    <t>AO shall maintain up-to-date records of qualification, training, experience, affiliation, professional status, competence, consultancy activities</t>
  </si>
  <si>
    <t>Information provided by the AO to its clients:
a) Detailed description of all certification activity
b) Normative requirements for certification
c) Information on the fees for application, initial certification and continuing certification
d) Requirements for prospective clients
e) Rights and duties of certified clients
f) Complaint and appeal process</t>
  </si>
  <si>
    <t>5.1.4 (IMDRF)</t>
  </si>
  <si>
    <t>TOTAL</t>
  </si>
  <si>
    <t>AOID</t>
  </si>
  <si>
    <r>
      <rPr>
        <b/>
        <sz val="10"/>
        <color theme="1"/>
        <rFont val="Calibri"/>
        <family val="2"/>
        <scheme val="minor"/>
      </rPr>
      <t>ISO/IEC 17021</t>
    </r>
    <r>
      <rPr>
        <sz val="10"/>
        <color theme="1"/>
        <rFont val="Calibri"/>
        <family val="2"/>
        <scheme val="minor"/>
      </rPr>
      <t xml:space="preserve"> Accreditations as ISO 13485 Certification Body</t>
    </r>
  </si>
  <si>
    <t>AO must notify recognising RA within 5 days of decision to refuse, suspend, reinstate, restrict or withdraw a certificate, and its rationale.</t>
  </si>
  <si>
    <t>Application review by the AO.</t>
  </si>
  <si>
    <t>Following review, AO shall accept or decline an application.  AO shall document  reasons for declining an application</t>
  </si>
  <si>
    <t>All sites covered by the certificate must be audited, on- or off-site</t>
  </si>
  <si>
    <t>Stage 1 and Stage 2 audits may be performed with a single on-site visit</t>
  </si>
  <si>
    <t>Stage 2 audit  objectives include evaluation of 1) the effectiveness of the QMS addressing regulatory requirements, 2) product/process related technologies, 3) product technical documentation, and 4) compliance to these requirements verification that manufacturer’s QMS includes regulatory requirements and ensures compliance with these requirements</t>
  </si>
  <si>
    <t>Surveillance audit objectives include evaluation of: 1) effectiveness of the QMS addressing applicable regulatory requirements, 2) new/changed product/process related technologies, and 3) new/amended product technical documentation.</t>
  </si>
  <si>
    <t>Recertification audit objectives include evaluation of: 1) effectiveness of the QMS addressing applicable regulatory requirements,  2) product/process related technologies, 3) product technical documentation, and 4) compliance to these requirements</t>
  </si>
  <si>
    <t>Reports of unannounced audit performed per RA’s request must be provided to the RA within 15 days.</t>
  </si>
  <si>
    <r>
      <t xml:space="preserve">General
</t>
    </r>
    <r>
      <rPr>
        <i/>
        <sz val="10"/>
        <color rgb="FF000000"/>
        <rFont val="Calibri"/>
        <family val="2"/>
        <scheme val="minor"/>
      </rPr>
      <t>Establish, document, implement and maintain a management system that is capable of supporting and demonstrating the consistent achievement of the requirements of 17021:2011</t>
    </r>
  </si>
  <si>
    <r>
      <t xml:space="preserve">Cause analysis of nonconformities AO
</t>
    </r>
    <r>
      <rPr>
        <i/>
        <sz val="10"/>
        <color rgb="FF000000"/>
        <rFont val="Calibri"/>
        <family val="2"/>
        <scheme val="minor"/>
      </rPr>
      <t>requirements for client to analyze cause and describe correction and corrective actions within a defined time.</t>
    </r>
  </si>
  <si>
    <r>
      <t xml:space="preserve">Effectiveness of corrections and corrective actions 
</t>
    </r>
    <r>
      <rPr>
        <i/>
        <sz val="10"/>
        <color rgb="FF000000"/>
        <rFont val="Calibri"/>
        <family val="2"/>
        <scheme val="minor"/>
      </rPr>
      <t>AO review of corrections, identified causes, and corrective action by client to determine these are acceptable. AO shall verify effectiveness of actions. Evidence shall be recorded. Client shall be informed of the review and verification.</t>
    </r>
  </si>
  <si>
    <r>
      <t xml:space="preserve">Additional Audits
</t>
    </r>
    <r>
      <rPr>
        <i/>
        <sz val="10"/>
        <color rgb="FF000000"/>
        <rFont val="Calibri"/>
        <family val="2"/>
        <scheme val="minor"/>
      </rPr>
      <t>Informing the client of AO’s actions required for verifying effective correction and corrective action.</t>
    </r>
  </si>
  <si>
    <r>
      <t xml:space="preserve">Actions prior to making a decision
</t>
    </r>
    <r>
      <rPr>
        <i/>
        <sz val="10"/>
        <color rgb="FF000000"/>
        <rFont val="Calibri"/>
        <family val="2"/>
        <scheme val="minor"/>
      </rPr>
      <t>Prior to granting certification, satisfactory correction and corrective action for “major” nonconformities and acceptable plans for minor nonconformities must be reviewed and accepted by the AO.</t>
    </r>
  </si>
  <si>
    <t>AO shall schedule recertification audits to allow for sufficient time to complete the recertification process prior to the end of the certificate period.</t>
  </si>
  <si>
    <t>For nonconformities from the recertification audit, the AO shall define time limits for correction and corrective action to be implemented prior to expiration of certification.</t>
  </si>
  <si>
    <t>AO shall establish procedures for internal audits</t>
  </si>
  <si>
    <t>AO shall ensure audits conducted by qualified personnel, auditors do not audit their own work, personnel informed in outcome, actions resulting from internal audits in a timely and appropriate manner and any opportunities for improvement are identified.</t>
  </si>
  <si>
    <r>
      <rPr>
        <b/>
        <sz val="10"/>
        <color rgb="FF000000"/>
        <rFont val="Calibri"/>
        <family val="2"/>
        <scheme val="minor"/>
      </rPr>
      <t>Corrective Action</t>
    </r>
    <r>
      <rPr>
        <i/>
        <sz val="10"/>
        <color rgb="FF000000"/>
        <rFont val="Calibri"/>
        <family val="2"/>
        <scheme val="minor"/>
      </rPr>
      <t xml:space="preserve">
AO shall establish procedures  for taking corrective actions to eliminate the causes of nonconformities</t>
    </r>
  </si>
  <si>
    <r>
      <rPr>
        <b/>
        <sz val="10"/>
        <color rgb="FF000000"/>
        <rFont val="Calibri"/>
        <family val="2"/>
        <scheme val="minor"/>
      </rPr>
      <t>Preventive actions</t>
    </r>
    <r>
      <rPr>
        <i/>
        <sz val="10"/>
        <color rgb="FF000000"/>
        <rFont val="Calibri"/>
        <family val="2"/>
        <scheme val="minor"/>
      </rPr>
      <t xml:space="preserve">
AO shall establish procedures for taking preventive actions to eliminate the causes of potential nonconformities</t>
    </r>
  </si>
  <si>
    <t>Notice to clients of changes by the AO.</t>
  </si>
  <si>
    <t>Notice to the AO of changes by a client.</t>
  </si>
  <si>
    <r>
      <t xml:space="preserve">General
</t>
    </r>
    <r>
      <rPr>
        <i/>
        <sz val="10"/>
        <color rgb="FF000000"/>
        <rFont val="Calibri"/>
        <family val="2"/>
        <scheme val="minor"/>
      </rPr>
      <t>AO requirements for establishing audit plans.</t>
    </r>
  </si>
  <si>
    <t>Audit Program</t>
  </si>
  <si>
    <t>An audit Program shall be planned, taking into consideration the importance of the processes and areas to be audited, as wella s the results of previous audits</t>
  </si>
  <si>
    <t>Assessment Program Change Log</t>
  </si>
  <si>
    <t>Assessment Program</t>
  </si>
  <si>
    <t>Stage 1 Assessment</t>
  </si>
  <si>
    <t>On-Site Assessment</t>
  </si>
  <si>
    <t>OSA</t>
  </si>
  <si>
    <t>St1</t>
  </si>
  <si>
    <t>Special  Assessment</t>
  </si>
  <si>
    <t>Changes to the Assessment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</si>
</sst>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9"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vertAlign val="superscript"/>
      <sz val="10"/>
      <color theme="1"/>
      <name val="Wingdings"/>
      <charset val="2"/>
    </font>
    <font>
      <b/>
      <i/>
      <sz val="10"/>
      <color theme="1"/>
      <name val="Calibri"/>
      <family val="2"/>
      <scheme val="minor"/>
    </font>
    <font>
      <i/>
      <sz val="8"/>
      <color theme="1"/>
      <name val="Calibri"/>
      <family val="2"/>
      <scheme val="minor"/>
    </font>
    <font>
      <b/>
      <sz val="10"/>
      <color rgb="FF000000"/>
      <name val="Calibri"/>
      <family val="2"/>
      <scheme val="minor"/>
    </font>
    <font>
      <sz val="10"/>
      <color rgb="FF000000"/>
      <name val="Calibri"/>
      <family val="2"/>
      <scheme val="minor"/>
    </font>
    <font>
      <b/>
      <i/>
      <sz val="10"/>
      <color rgb="FF0070C0"/>
      <name val="Calibri"/>
      <family val="2"/>
      <scheme val="minor"/>
    </font>
    <font>
      <b/>
      <sz val="10"/>
      <color rgb="FF0070C0"/>
      <name val="Calibri"/>
      <family val="2"/>
      <scheme val="minor"/>
    </font>
    <font>
      <sz val="9"/>
      <color indexed="81"/>
      <name val="Tahoma"/>
      <family val="2"/>
    </font>
    <font>
      <u/>
      <sz val="11"/>
      <color theme="10"/>
      <name val="Calibri"/>
      <family val="2"/>
      <scheme val="minor"/>
    </font>
    <font>
      <u/>
      <sz val="10"/>
      <color theme="10"/>
      <name val="Calibri"/>
      <family val="2"/>
      <scheme val="minor"/>
    </font>
    <font>
      <u/>
      <sz val="8"/>
      <color theme="10"/>
      <name val="Calibri"/>
      <family val="2"/>
      <scheme val="minor"/>
    </font>
    <font>
      <sz val="9"/>
      <color theme="1"/>
      <name val="Calibri"/>
      <family val="2"/>
      <scheme val="minor"/>
    </font>
    <font>
      <b/>
      <sz val="10"/>
      <color rgb="FF7030A0"/>
      <name val="Calibri"/>
      <family val="2"/>
      <scheme val="minor"/>
    </font>
    <font>
      <b/>
      <i/>
      <sz val="10"/>
      <color rgb="FF000000"/>
      <name val="Calibri"/>
      <family val="2"/>
      <scheme val="minor"/>
    </font>
    <font>
      <i/>
      <sz val="10"/>
      <color theme="1"/>
      <name val="Calibri"/>
      <family val="2"/>
      <scheme val="minor"/>
    </font>
    <font>
      <sz val="11"/>
      <color theme="1"/>
      <name val="Calibri"/>
      <family val="2"/>
      <scheme val="minor"/>
    </font>
    <font>
      <sz val="10"/>
      <name val="Marlett"/>
      <charset val="2"/>
    </font>
    <font>
      <b/>
      <sz val="10"/>
      <color rgb="FFFF0000"/>
      <name val="Calibri"/>
      <family val="2"/>
      <scheme val="minor"/>
    </font>
    <font>
      <b/>
      <sz val="10"/>
      <color indexed="9"/>
      <name val="Calibri"/>
      <family val="2"/>
      <scheme val="minor"/>
    </font>
    <font>
      <i/>
      <sz val="10"/>
      <color rgb="FF000000"/>
      <name val="Calibri"/>
      <family val="2"/>
      <scheme val="minor"/>
    </font>
    <font>
      <i/>
      <sz val="10"/>
      <color rgb="FF0070C0"/>
      <name val="Calibri"/>
      <family val="2"/>
      <scheme val="minor"/>
    </font>
    <font>
      <b/>
      <sz val="10"/>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8"/>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indexed="54"/>
        <bgColor indexed="64"/>
      </patternFill>
    </fill>
    <fill>
      <patternFill patternType="solid">
        <fgColor theme="0" tint="-0.24997711111789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0" fontId="13" fillId="0" borderId="0" applyNumberFormat="0" applyFill="0" applyBorder="0" applyAlignment="0" applyProtection="0"/>
    <xf numFmtId="9" fontId="20" fillId="0" borderId="0" applyFont="0" applyFill="0" applyBorder="0" applyAlignment="0" applyProtection="0"/>
  </cellStyleXfs>
  <cellXfs count="303">
    <xf numFmtId="0" fontId="0" fillId="0" borderId="0" xfId="0"/>
    <xf numFmtId="0" fontId="2" fillId="0" borderId="0" xfId="0" applyFont="1"/>
    <xf numFmtId="0" fontId="3" fillId="0" borderId="0" xfId="0" applyFont="1"/>
    <xf numFmtId="0" fontId="1" fillId="0" borderId="0" xfId="0" applyFont="1"/>
    <xf numFmtId="0" fontId="4" fillId="0" borderId="0" xfId="0" applyFont="1"/>
    <xf numFmtId="0" fontId="3" fillId="2" borderId="0" xfId="0" applyFont="1" applyFill="1"/>
    <xf numFmtId="0" fontId="2" fillId="0" borderId="1" xfId="0" applyFont="1" applyBorder="1" applyAlignment="1">
      <alignment vertical="center" wrapText="1"/>
    </xf>
    <xf numFmtId="0" fontId="2" fillId="0" borderId="4" xfId="0" applyFont="1" applyBorder="1" applyAlignment="1">
      <alignment vertical="center" wrapText="1"/>
    </xf>
    <xf numFmtId="0" fontId="4" fillId="0" borderId="1" xfId="0" applyFont="1" applyBorder="1" applyAlignment="1">
      <alignment vertical="center" wrapText="1"/>
    </xf>
    <xf numFmtId="0" fontId="5" fillId="0" borderId="0" xfId="0" applyFont="1" applyAlignment="1">
      <alignment vertical="center"/>
    </xf>
    <xf numFmtId="0" fontId="6" fillId="0" borderId="0" xfId="0" applyFont="1"/>
    <xf numFmtId="14" fontId="2" fillId="0" borderId="1" xfId="0" applyNumberFormat="1" applyFont="1" applyBorder="1" applyAlignment="1">
      <alignment vertical="center" wrapText="1"/>
    </xf>
    <xf numFmtId="14" fontId="2" fillId="0" borderId="1" xfId="0" applyNumberFormat="1" applyFont="1" applyBorder="1" applyAlignment="1">
      <alignment horizontal="center" vertical="center" wrapText="1"/>
    </xf>
    <xf numFmtId="14" fontId="2" fillId="0" borderId="1" xfId="0" applyNumberFormat="1" applyFont="1" applyBorder="1"/>
    <xf numFmtId="0" fontId="2" fillId="0" borderId="1" xfId="0" applyFont="1" applyBorder="1"/>
    <xf numFmtId="14" fontId="2" fillId="0" borderId="0" xfId="0" applyNumberFormat="1" applyFont="1"/>
    <xf numFmtId="14" fontId="7" fillId="0" borderId="0" xfId="0" applyNumberFormat="1" applyFont="1" applyAlignment="1">
      <alignment horizontal="center"/>
    </xf>
    <xf numFmtId="0" fontId="2" fillId="2" borderId="0" xfId="0" applyFont="1" applyFill="1"/>
    <xf numFmtId="0" fontId="2" fillId="0" borderId="1" xfId="0" applyFont="1" applyBorder="1" applyAlignment="1">
      <alignment wrapText="1"/>
    </xf>
    <xf numFmtId="0" fontId="0" fillId="0" borderId="0" xfId="0" applyFont="1"/>
    <xf numFmtId="0" fontId="2" fillId="0" borderId="0" xfId="0" applyFont="1" applyAlignment="1">
      <alignment wrapText="1"/>
    </xf>
    <xf numFmtId="0" fontId="1" fillId="0" borderId="0" xfId="0" applyFont="1" applyBorder="1" applyAlignment="1"/>
    <xf numFmtId="0" fontId="1" fillId="0" borderId="0" xfId="0" applyFont="1" applyBorder="1" applyAlignment="1">
      <alignment wrapText="1"/>
    </xf>
    <xf numFmtId="0" fontId="0" fillId="0" borderId="0" xfId="0" applyBorder="1"/>
    <xf numFmtId="0" fontId="2" fillId="0" borderId="0" xfId="0" applyFont="1" applyBorder="1" applyAlignment="1">
      <alignment vertical="top"/>
    </xf>
    <xf numFmtId="0" fontId="2" fillId="0" borderId="0" xfId="0" applyFont="1" applyBorder="1" applyAlignment="1">
      <alignment horizontal="center" vertical="top"/>
    </xf>
    <xf numFmtId="0" fontId="2" fillId="0" borderId="0" xfId="0" applyFont="1" applyAlignment="1">
      <alignment vertical="top"/>
    </xf>
    <xf numFmtId="0" fontId="1" fillId="0" borderId="0" xfId="0" applyFont="1" applyBorder="1" applyAlignment="1">
      <alignment vertical="top"/>
    </xf>
    <xf numFmtId="0" fontId="1" fillId="0" borderId="0" xfId="0" applyFont="1" applyAlignment="1">
      <alignment vertical="top"/>
    </xf>
    <xf numFmtId="0" fontId="6" fillId="0" borderId="0" xfId="0" applyFont="1" applyAlignment="1">
      <alignment horizontal="center"/>
    </xf>
    <xf numFmtId="0" fontId="4" fillId="0" borderId="0" xfId="0" applyFont="1" applyBorder="1" applyAlignment="1">
      <alignment vertical="top"/>
    </xf>
    <xf numFmtId="0" fontId="4" fillId="0" borderId="0" xfId="0" applyFont="1" applyBorder="1" applyAlignment="1">
      <alignment horizontal="center" vertical="top"/>
    </xf>
    <xf numFmtId="0" fontId="4" fillId="0" borderId="0" xfId="0" applyFont="1" applyAlignment="1">
      <alignment vertical="top"/>
    </xf>
    <xf numFmtId="0" fontId="4" fillId="0" borderId="1" xfId="0" applyFont="1" applyBorder="1" applyAlignment="1">
      <alignment vertical="top"/>
    </xf>
    <xf numFmtId="0" fontId="2" fillId="0" borderId="3" xfId="0" applyFont="1" applyBorder="1" applyAlignment="1">
      <alignment horizontal="center" vertical="top"/>
    </xf>
    <xf numFmtId="0" fontId="2" fillId="0" borderId="1" xfId="0" applyFont="1" applyBorder="1" applyAlignment="1">
      <alignment horizontal="center" vertical="top"/>
    </xf>
    <xf numFmtId="0" fontId="2" fillId="0" borderId="0" xfId="0" applyFont="1" applyAlignment="1">
      <alignment horizontal="center" vertical="top"/>
    </xf>
    <xf numFmtId="0" fontId="2" fillId="0" borderId="1" xfId="0" applyFont="1" applyBorder="1" applyAlignment="1">
      <alignment vertical="top"/>
    </xf>
    <xf numFmtId="0" fontId="2" fillId="3" borderId="3" xfId="0" applyFont="1" applyFill="1" applyBorder="1" applyAlignment="1">
      <alignment vertical="top"/>
    </xf>
    <xf numFmtId="0" fontId="2" fillId="3" borderId="1" xfId="0" applyFont="1" applyFill="1" applyBorder="1" applyAlignment="1">
      <alignment vertical="top"/>
    </xf>
    <xf numFmtId="0" fontId="9" fillId="0" borderId="3" xfId="0" applyFont="1" applyBorder="1" applyAlignment="1">
      <alignment horizontal="center" vertical="center" wrapText="1"/>
    </xf>
    <xf numFmtId="0" fontId="2" fillId="2" borderId="1" xfId="0" applyFont="1" applyFill="1" applyBorder="1"/>
    <xf numFmtId="0" fontId="4" fillId="0" borderId="1" xfId="0" applyFont="1" applyBorder="1"/>
    <xf numFmtId="0" fontId="2" fillId="0" borderId="3" xfId="0" applyFont="1" applyBorder="1"/>
    <xf numFmtId="0" fontId="4" fillId="0" borderId="3" xfId="0" applyFont="1" applyBorder="1" applyAlignment="1">
      <alignment wrapText="1"/>
    </xf>
    <xf numFmtId="0" fontId="4" fillId="0" borderId="3" xfId="0" applyFont="1" applyBorder="1"/>
    <xf numFmtId="0" fontId="2" fillId="2" borderId="8" xfId="0" applyFont="1" applyFill="1" applyBorder="1"/>
    <xf numFmtId="0" fontId="4" fillId="0" borderId="7" xfId="0" applyFont="1" applyBorder="1" applyAlignment="1">
      <alignment wrapText="1"/>
    </xf>
    <xf numFmtId="0" fontId="4" fillId="0" borderId="6"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horizontal="center"/>
    </xf>
    <xf numFmtId="0" fontId="14" fillId="0" borderId="13" xfId="1" applyFont="1" applyBorder="1"/>
    <xf numFmtId="0" fontId="2" fillId="0" borderId="13" xfId="0" applyFont="1" applyBorder="1"/>
    <xf numFmtId="0" fontId="14" fillId="0" borderId="15" xfId="1" applyFont="1" applyBorder="1"/>
    <xf numFmtId="0" fontId="11" fillId="0" borderId="0" xfId="0" applyFont="1" applyFill="1" applyAlignment="1">
      <alignment horizontal="center"/>
    </xf>
    <xf numFmtId="0" fontId="15" fillId="0" borderId="0" xfId="1" applyFont="1"/>
    <xf numFmtId="0" fontId="2" fillId="0" borderId="12" xfId="0" applyFont="1" applyBorder="1"/>
    <xf numFmtId="0" fontId="2" fillId="0" borderId="14" xfId="0" applyFont="1" applyBorder="1"/>
    <xf numFmtId="0" fontId="2" fillId="0" borderId="15" xfId="0" applyFont="1" applyBorder="1"/>
    <xf numFmtId="0" fontId="2" fillId="0" borderId="1" xfId="0" applyFont="1" applyBorder="1" applyAlignment="1">
      <alignment horizont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center"/>
    </xf>
    <xf numFmtId="0" fontId="1" fillId="0" borderId="0" xfId="0" applyFont="1" applyAlignment="1">
      <alignment horizontal="center"/>
    </xf>
    <xf numFmtId="0" fontId="4"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vertical="center" wrapText="1"/>
    </xf>
    <xf numFmtId="0" fontId="2" fillId="0" borderId="12" xfId="0" applyFont="1" applyBorder="1" applyAlignment="1">
      <alignment horizontal="center" wrapText="1"/>
    </xf>
    <xf numFmtId="0" fontId="16" fillId="0" borderId="0" xfId="0" applyFont="1" applyAlignment="1">
      <alignment horizontal="center"/>
    </xf>
    <xf numFmtId="0" fontId="3" fillId="0" borderId="1" xfId="0" applyFont="1" applyBorder="1" applyAlignment="1">
      <alignment horizontal="center" vertical="center" wrapText="1"/>
    </xf>
    <xf numFmtId="0" fontId="1" fillId="0" borderId="0" xfId="0" applyFont="1" applyAlignment="1">
      <alignment horizontal="left"/>
    </xf>
    <xf numFmtId="0" fontId="4" fillId="0" borderId="1" xfId="0" applyFont="1" applyBorder="1" applyAlignment="1">
      <alignment wrapText="1"/>
    </xf>
    <xf numFmtId="0" fontId="2" fillId="0" borderId="1" xfId="0" quotePrefix="1" applyFont="1" applyBorder="1" applyAlignment="1">
      <alignment horizontal="center"/>
    </xf>
    <xf numFmtId="0" fontId="2" fillId="3" borderId="0" xfId="0" applyFont="1" applyFill="1"/>
    <xf numFmtId="0" fontId="2" fillId="0" borderId="1" xfId="0" applyFont="1" applyBorder="1" applyAlignment="1">
      <alignment vertical="center" wrapText="1"/>
    </xf>
    <xf numFmtId="0" fontId="2" fillId="0" borderId="6" xfId="0" applyFont="1" applyBorder="1" applyAlignment="1">
      <alignment vertical="center" wrapText="1"/>
    </xf>
    <xf numFmtId="0" fontId="17" fillId="4" borderId="0" xfId="0" applyFont="1" applyFill="1"/>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 fillId="3" borderId="2" xfId="0" applyFont="1" applyFill="1" applyBorder="1" applyAlignment="1">
      <alignment vertical="top"/>
    </xf>
    <xf numFmtId="0" fontId="2" fillId="0" borderId="18" xfId="0" applyFont="1" applyBorder="1" applyAlignment="1">
      <alignment vertical="top"/>
    </xf>
    <xf numFmtId="0" fontId="2" fillId="0" borderId="20" xfId="0" applyFont="1" applyBorder="1" applyAlignment="1">
      <alignment vertical="top"/>
    </xf>
    <xf numFmtId="0" fontId="18" fillId="3" borderId="17" xfId="0" applyFont="1" applyFill="1" applyBorder="1" applyAlignment="1">
      <alignment horizontal="center" vertical="center" wrapText="1"/>
    </xf>
    <xf numFmtId="0" fontId="8" fillId="0" borderId="3"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9" xfId="0" applyFont="1" applyBorder="1" applyAlignment="1">
      <alignment horizontal="center" vertical="top"/>
    </xf>
    <xf numFmtId="0" fontId="4" fillId="4" borderId="0" xfId="0" applyFont="1" applyFill="1" applyBorder="1" applyAlignment="1">
      <alignment vertical="top"/>
    </xf>
    <xf numFmtId="0" fontId="2" fillId="4" borderId="0" xfId="0" applyFont="1" applyFill="1" applyBorder="1" applyAlignment="1">
      <alignment vertical="top"/>
    </xf>
    <xf numFmtId="0" fontId="2" fillId="0" borderId="3" xfId="0" applyFont="1" applyBorder="1" applyAlignment="1">
      <alignment vertical="center" wrapText="1"/>
    </xf>
    <xf numFmtId="0" fontId="2" fillId="0" borderId="6" xfId="0" applyFont="1" applyBorder="1" applyAlignment="1">
      <alignment horizontal="center"/>
    </xf>
    <xf numFmtId="0" fontId="4" fillId="0" borderId="7" xfId="0" applyFont="1" applyBorder="1" applyAlignment="1">
      <alignment vertical="center" wrapText="1"/>
    </xf>
    <xf numFmtId="0" fontId="4" fillId="0" borderId="2" xfId="0" applyFont="1" applyBorder="1" applyAlignment="1">
      <alignment vertical="center" wrapText="1"/>
    </xf>
    <xf numFmtId="0" fontId="4" fillId="0" borderId="2" xfId="0" applyFont="1" applyFill="1" applyBorder="1" applyAlignment="1">
      <alignment vertical="center" wrapText="1"/>
    </xf>
    <xf numFmtId="0" fontId="4" fillId="0" borderId="22" xfId="0" applyFont="1" applyFill="1" applyBorder="1" applyAlignment="1">
      <alignment vertical="center" wrapText="1"/>
    </xf>
    <xf numFmtId="0" fontId="2" fillId="0" borderId="23" xfId="0" applyFont="1" applyBorder="1" applyAlignment="1">
      <alignment vertical="center" wrapText="1"/>
    </xf>
    <xf numFmtId="14" fontId="2" fillId="0" borderId="4" xfId="0" applyNumberFormat="1" applyFont="1" applyBorder="1" applyAlignment="1">
      <alignment vertical="center" wrapText="1"/>
    </xf>
    <xf numFmtId="14" fontId="2" fillId="0" borderId="4" xfId="0" applyNumberFormat="1" applyFont="1" applyBorder="1" applyAlignment="1">
      <alignment horizontal="center" vertical="center" wrapText="1"/>
    </xf>
    <xf numFmtId="14" fontId="2" fillId="0" borderId="4" xfId="0" applyNumberFormat="1" applyFont="1" applyBorder="1"/>
    <xf numFmtId="0" fontId="2" fillId="0" borderId="24" xfId="0" applyFont="1" applyBorder="1" applyAlignment="1">
      <alignment horizontal="center"/>
    </xf>
    <xf numFmtId="0" fontId="4" fillId="0" borderId="6" xfId="0" applyFont="1" applyBorder="1" applyAlignment="1">
      <alignment wrapText="1"/>
    </xf>
    <xf numFmtId="0" fontId="2" fillId="5" borderId="1" xfId="0" applyFont="1" applyFill="1" applyBorder="1"/>
    <xf numFmtId="0" fontId="2" fillId="5" borderId="6" xfId="0" applyFont="1" applyFill="1" applyBorder="1"/>
    <xf numFmtId="0" fontId="2" fillId="5" borderId="4" xfId="0" applyFont="1" applyFill="1" applyBorder="1"/>
    <xf numFmtId="0" fontId="2" fillId="5" borderId="24" xfId="0" applyFont="1" applyFill="1" applyBorder="1"/>
    <xf numFmtId="0" fontId="4" fillId="0" borderId="5" xfId="0" applyFont="1" applyBorder="1" applyAlignment="1">
      <alignment vertical="center" wrapText="1"/>
    </xf>
    <xf numFmtId="0" fontId="2" fillId="0" borderId="6" xfId="0" applyFont="1" applyBorder="1" applyAlignment="1">
      <alignment horizontal="center" vertical="center" wrapText="1"/>
    </xf>
    <xf numFmtId="0" fontId="4" fillId="0" borderId="8" xfId="0" applyFont="1" applyBorder="1" applyAlignment="1">
      <alignment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4" fillId="0" borderId="0" xfId="0" applyFont="1" applyAlignment="1">
      <alignment vertical="top" wrapText="1"/>
    </xf>
    <xf numFmtId="0" fontId="4" fillId="0" borderId="2" xfId="0" applyFont="1" applyBorder="1" applyAlignment="1">
      <alignment vertical="top" textRotation="90" wrapText="1"/>
    </xf>
    <xf numFmtId="0" fontId="2" fillId="6" borderId="0" xfId="0" applyFont="1" applyFill="1"/>
    <xf numFmtId="165" fontId="2" fillId="0" borderId="1"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0" fontId="4" fillId="0" borderId="22"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horizontal="left" wrapText="1"/>
    </xf>
    <xf numFmtId="0" fontId="4" fillId="0" borderId="1" xfId="0" applyFont="1" applyBorder="1" applyAlignment="1">
      <alignment horizontal="left" vertical="center" wrapText="1"/>
    </xf>
    <xf numFmtId="0" fontId="4" fillId="0" borderId="2" xfId="0" applyFont="1" applyBorder="1" applyAlignment="1">
      <alignment vertical="center" textRotation="90" wrapText="1"/>
    </xf>
    <xf numFmtId="0" fontId="4" fillId="0" borderId="2" xfId="0" applyFont="1" applyBorder="1" applyAlignment="1">
      <alignment horizontal="center" vertical="center" textRotation="90" wrapText="1"/>
    </xf>
    <xf numFmtId="0" fontId="4" fillId="0" borderId="22" xfId="0" applyFont="1" applyBorder="1" applyAlignment="1">
      <alignment vertical="center" textRotation="90" wrapText="1"/>
    </xf>
    <xf numFmtId="0" fontId="2" fillId="0" borderId="2" xfId="0" applyFont="1" applyBorder="1" applyAlignment="1">
      <alignment wrapText="1"/>
    </xf>
    <xf numFmtId="0" fontId="2" fillId="0" borderId="4" xfId="0" applyFont="1" applyBorder="1"/>
    <xf numFmtId="1" fontId="2" fillId="0" borderId="1"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4" fillId="0" borderId="2" xfId="0" applyFont="1" applyBorder="1" applyAlignment="1">
      <alignment horizontal="left" vertical="center" textRotation="90" wrapText="1"/>
    </xf>
    <xf numFmtId="1" fontId="6" fillId="0" borderId="0" xfId="0" applyNumberFormat="1" applyFont="1" applyAlignment="1">
      <alignment horizontal="center"/>
    </xf>
    <xf numFmtId="1" fontId="7" fillId="0" borderId="0" xfId="0" applyNumberFormat="1" applyFont="1" applyAlignment="1">
      <alignment horizontal="center"/>
    </xf>
    <xf numFmtId="1" fontId="2" fillId="0" borderId="0" xfId="0" applyNumberFormat="1" applyFont="1"/>
    <xf numFmtId="1" fontId="4" fillId="0" borderId="2" xfId="0" applyNumberFormat="1" applyFont="1" applyBorder="1" applyAlignment="1">
      <alignment vertical="center" wrapText="1"/>
    </xf>
    <xf numFmtId="1" fontId="2" fillId="0" borderId="4" xfId="0" applyNumberFormat="1" applyFont="1" applyBorder="1" applyAlignment="1">
      <alignment horizontal="center" vertical="center" wrapText="1"/>
    </xf>
    <xf numFmtId="1" fontId="2" fillId="0" borderId="14" xfId="0" applyNumberFormat="1" applyFont="1" applyBorder="1" applyAlignment="1">
      <alignment horizontal="center"/>
    </xf>
    <xf numFmtId="0" fontId="2" fillId="0" borderId="0" xfId="0" applyNumberFormat="1" applyFont="1" applyAlignment="1">
      <alignment wrapText="1"/>
    </xf>
    <xf numFmtId="0" fontId="6" fillId="4" borderId="6" xfId="0" applyFont="1" applyFill="1" applyBorder="1" applyAlignment="1">
      <alignment horizontal="left" vertical="center" wrapText="1"/>
    </xf>
    <xf numFmtId="0" fontId="19" fillId="4" borderId="6" xfId="0" applyFont="1" applyFill="1" applyBorder="1" applyAlignment="1">
      <alignment horizontal="left" vertical="center" wrapText="1"/>
    </xf>
    <xf numFmtId="0" fontId="19" fillId="4" borderId="6" xfId="0" applyFont="1" applyFill="1" applyBorder="1" applyAlignment="1">
      <alignment vertical="center" wrapText="1"/>
    </xf>
    <xf numFmtId="0" fontId="0" fillId="0" borderId="0" xfId="0" applyAlignment="1">
      <alignment wrapText="1"/>
    </xf>
    <xf numFmtId="0" fontId="0" fillId="0" borderId="28" xfId="0" applyBorder="1" applyAlignment="1">
      <alignment wrapText="1"/>
    </xf>
    <xf numFmtId="0" fontId="0" fillId="0" borderId="0"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20" xfId="0" applyBorder="1" applyAlignment="1">
      <alignment wrapText="1"/>
    </xf>
    <xf numFmtId="0" fontId="0" fillId="0" borderId="31" xfId="0" applyBorder="1" applyAlignment="1">
      <alignment wrapText="1"/>
    </xf>
    <xf numFmtId="0" fontId="0" fillId="0" borderId="32" xfId="0" applyBorder="1" applyAlignment="1">
      <alignment wrapText="1"/>
    </xf>
    <xf numFmtId="0" fontId="0" fillId="0" borderId="17" xfId="0" applyBorder="1" applyAlignment="1">
      <alignment wrapText="1"/>
    </xf>
    <xf numFmtId="0" fontId="1" fillId="0" borderId="33" xfId="0" applyFont="1" applyBorder="1" applyAlignment="1">
      <alignment wrapText="1"/>
    </xf>
    <xf numFmtId="0" fontId="1" fillId="0" borderId="34" xfId="0" applyFont="1" applyBorder="1" applyAlignment="1">
      <alignment wrapText="1"/>
    </xf>
    <xf numFmtId="0" fontId="1" fillId="0" borderId="35" xfId="0" applyFont="1" applyBorder="1" applyAlignment="1">
      <alignment wrapText="1"/>
    </xf>
    <xf numFmtId="0" fontId="1" fillId="0" borderId="36" xfId="0" applyFont="1" applyBorder="1" applyAlignment="1">
      <alignment wrapText="1"/>
    </xf>
    <xf numFmtId="0" fontId="2" fillId="0" borderId="3" xfId="0" applyFont="1" applyBorder="1" applyAlignment="1">
      <alignment wrapText="1"/>
    </xf>
    <xf numFmtId="0" fontId="2" fillId="0" borderId="6" xfId="0" applyFont="1" applyBorder="1" applyAlignment="1">
      <alignment wrapText="1"/>
    </xf>
    <xf numFmtId="0" fontId="2" fillId="0" borderId="7"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0" fontId="2" fillId="0" borderId="4" xfId="0" applyFont="1" applyBorder="1" applyAlignment="1">
      <alignment wrapText="1"/>
    </xf>
    <xf numFmtId="0" fontId="2" fillId="0" borderId="24" xfId="0" applyFont="1" applyBorder="1" applyAlignment="1">
      <alignment wrapText="1"/>
    </xf>
    <xf numFmtId="14" fontId="2" fillId="0" borderId="1" xfId="0" applyNumberFormat="1" applyFont="1" applyBorder="1" applyAlignment="1">
      <alignment wrapText="1"/>
    </xf>
    <xf numFmtId="14" fontId="2" fillId="0" borderId="4" xfId="0" applyNumberFormat="1" applyFont="1" applyBorder="1" applyAlignment="1">
      <alignment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4" fillId="0" borderId="13" xfId="0" applyFont="1" applyBorder="1" applyAlignment="1">
      <alignment horizontal="left"/>
    </xf>
    <xf numFmtId="0" fontId="4" fillId="0" borderId="15" xfId="0" applyFont="1" applyBorder="1" applyAlignment="1">
      <alignment horizontal="left"/>
    </xf>
    <xf numFmtId="0" fontId="2" fillId="0" borderId="10" xfId="0" applyFont="1" applyBorder="1"/>
    <xf numFmtId="0" fontId="2" fillId="0" borderId="18" xfId="0" applyFont="1" applyBorder="1"/>
    <xf numFmtId="9" fontId="2" fillId="0" borderId="11" xfId="0" applyNumberFormat="1" applyFont="1" applyBorder="1"/>
    <xf numFmtId="9" fontId="2" fillId="0" borderId="13" xfId="2" applyFont="1" applyBorder="1"/>
    <xf numFmtId="9" fontId="2" fillId="0" borderId="15" xfId="2" applyFont="1" applyBorder="1"/>
    <xf numFmtId="0" fontId="2" fillId="0" borderId="1" xfId="0" applyNumberFormat="1" applyFont="1" applyBorder="1" applyAlignment="1">
      <alignment wrapText="1"/>
    </xf>
    <xf numFmtId="0" fontId="2" fillId="0" borderId="4" xfId="0" applyNumberFormat="1" applyFont="1" applyBorder="1" applyAlignment="1">
      <alignment wrapText="1"/>
    </xf>
    <xf numFmtId="0" fontId="2" fillId="0" borderId="40" xfId="0" applyFont="1" applyBorder="1"/>
    <xf numFmtId="9" fontId="2" fillId="0" borderId="41" xfId="2" applyFont="1" applyBorder="1"/>
    <xf numFmtId="0" fontId="0" fillId="0" borderId="0" xfId="0" applyFill="1" applyBorder="1"/>
    <xf numFmtId="9" fontId="2" fillId="0" borderId="11" xfId="2" applyFont="1" applyBorder="1"/>
    <xf numFmtId="0" fontId="23" fillId="7" borderId="10" xfId="0" applyFont="1" applyFill="1" applyBorder="1" applyAlignment="1">
      <alignment vertical="center"/>
    </xf>
    <xf numFmtId="0" fontId="21" fillId="0" borderId="12" xfId="0" applyFont="1" applyBorder="1" applyAlignment="1">
      <alignment horizontal="right"/>
    </xf>
    <xf numFmtId="0" fontId="23" fillId="7" borderId="11" xfId="0" applyFont="1" applyFill="1" applyBorder="1" applyAlignment="1">
      <alignment vertical="center"/>
    </xf>
    <xf numFmtId="0" fontId="4"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xf numFmtId="0" fontId="2" fillId="0" borderId="27" xfId="0" applyFont="1" applyBorder="1"/>
    <xf numFmtId="0" fontId="23" fillId="7" borderId="45" xfId="0" applyFont="1" applyFill="1" applyBorder="1" applyAlignment="1">
      <alignment vertical="center"/>
    </xf>
    <xf numFmtId="0" fontId="23" fillId="7" borderId="46" xfId="0" applyFont="1" applyFill="1" applyBorder="1" applyAlignment="1">
      <alignment vertical="center"/>
    </xf>
    <xf numFmtId="0" fontId="2" fillId="0" borderId="10" xfId="0" applyFont="1" applyBorder="1" applyAlignment="1">
      <alignment horizontal="center"/>
    </xf>
    <xf numFmtId="0" fontId="14" fillId="0" borderId="11" xfId="1" applyFont="1" applyBorder="1"/>
    <xf numFmtId="1" fontId="2" fillId="0" borderId="12" xfId="0" applyNumberFormat="1" applyFont="1" applyBorder="1" applyAlignment="1">
      <alignment horizontal="center"/>
    </xf>
    <xf numFmtId="0" fontId="21" fillId="0" borderId="10" xfId="0" applyFont="1" applyBorder="1" applyAlignment="1">
      <alignment horizontal="right"/>
    </xf>
    <xf numFmtId="0" fontId="2" fillId="0" borderId="37" xfId="0" applyFont="1" applyBorder="1"/>
    <xf numFmtId="0" fontId="0" fillId="0" borderId="50" xfId="0" applyBorder="1" applyAlignment="1">
      <alignment wrapText="1"/>
    </xf>
    <xf numFmtId="0" fontId="2" fillId="4" borderId="1" xfId="0" applyFont="1" applyFill="1" applyBorder="1" applyAlignment="1">
      <alignment wrapText="1"/>
    </xf>
    <xf numFmtId="0" fontId="2" fillId="4" borderId="0" xfId="0" applyFont="1" applyFill="1" applyAlignment="1"/>
    <xf numFmtId="0" fontId="8" fillId="0" borderId="1" xfId="0" applyFont="1" applyBorder="1" applyAlignment="1">
      <alignment vertical="center" wrapText="1"/>
    </xf>
    <xf numFmtId="0" fontId="10"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18" fillId="0" borderId="1" xfId="0" applyFont="1" applyBorder="1" applyAlignment="1">
      <alignment vertical="center" wrapText="1"/>
    </xf>
    <xf numFmtId="49" fontId="10"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1" fillId="4" borderId="1" xfId="0" applyNumberFormat="1" applyFont="1" applyFill="1" applyBorder="1" applyAlignment="1">
      <alignment vertical="center" wrapText="1"/>
    </xf>
    <xf numFmtId="0" fontId="2" fillId="0" borderId="1" xfId="0" applyFont="1" applyBorder="1" applyAlignment="1">
      <alignment horizontal="center"/>
    </xf>
    <xf numFmtId="0" fontId="2" fillId="4" borderId="9" xfId="0" applyFont="1" applyFill="1" applyBorder="1" applyAlignment="1">
      <alignment vertical="center" wrapText="1"/>
    </xf>
    <xf numFmtId="0" fontId="2" fillId="4" borderId="3" xfId="0" applyFont="1" applyFill="1" applyBorder="1" applyAlignment="1">
      <alignment vertical="center" wrapText="1"/>
    </xf>
    <xf numFmtId="0" fontId="9" fillId="0" borderId="23" xfId="0" applyFont="1" applyBorder="1" applyAlignment="1">
      <alignment horizontal="center" vertical="center" wrapText="1"/>
    </xf>
    <xf numFmtId="0" fontId="2" fillId="0" borderId="4" xfId="0" applyFont="1" applyBorder="1" applyAlignment="1">
      <alignment vertical="top"/>
    </xf>
    <xf numFmtId="0" fontId="2" fillId="0" borderId="2" xfId="0" applyFont="1" applyBorder="1" applyAlignment="1">
      <alignment vertical="top"/>
    </xf>
    <xf numFmtId="0" fontId="8" fillId="3" borderId="1" xfId="0" applyFont="1" applyFill="1" applyBorder="1" applyAlignment="1">
      <alignment horizontal="center" vertical="center" wrapText="1"/>
    </xf>
    <xf numFmtId="0" fontId="2" fillId="0" borderId="41" xfId="0" applyFont="1" applyBorder="1"/>
    <xf numFmtId="49" fontId="8" fillId="0" borderId="1" xfId="0" applyNumberFormat="1" applyFont="1" applyBorder="1" applyAlignment="1">
      <alignment vertical="center" wrapText="1"/>
    </xf>
    <xf numFmtId="0" fontId="24" fillId="0" borderId="1" xfId="0" applyFont="1" applyFill="1" applyBorder="1" applyAlignment="1">
      <alignment vertical="center" wrapText="1"/>
    </xf>
    <xf numFmtId="0" fontId="2" fillId="4" borderId="1" xfId="0" applyFont="1" applyFill="1" applyBorder="1"/>
    <xf numFmtId="0" fontId="2" fillId="0" borderId="7" xfId="0" applyFont="1" applyFill="1" applyBorder="1" applyAlignment="1">
      <alignment vertical="top"/>
    </xf>
    <xf numFmtId="0" fontId="9" fillId="0" borderId="1" xfId="0" applyFont="1" applyBorder="1" applyAlignment="1">
      <alignment horizontal="center" vertical="center" wrapText="1"/>
    </xf>
    <xf numFmtId="0" fontId="2" fillId="0" borderId="1" xfId="0" applyFont="1" applyFill="1" applyBorder="1" applyAlignment="1">
      <alignment vertical="top"/>
    </xf>
    <xf numFmtId="49" fontId="26" fillId="0" borderId="1" xfId="0" applyNumberFormat="1" applyFont="1" applyBorder="1" applyAlignment="1">
      <alignment vertical="center" wrapText="1"/>
    </xf>
    <xf numFmtId="0" fontId="26" fillId="0" borderId="1" xfId="0" applyFont="1" applyBorder="1" applyAlignment="1">
      <alignment vertical="center" wrapText="1"/>
    </xf>
    <xf numFmtId="0" fontId="2" fillId="0" borderId="6" xfId="0" applyFont="1" applyBorder="1"/>
    <xf numFmtId="0" fontId="18" fillId="4" borderId="1" xfId="0" applyFont="1" applyFill="1" applyBorder="1" applyAlignment="1">
      <alignment horizontal="center" vertical="center" wrapText="1"/>
    </xf>
    <xf numFmtId="0" fontId="2" fillId="8" borderId="7" xfId="0" applyFont="1" applyFill="1" applyBorder="1" applyAlignment="1">
      <alignment vertical="top"/>
    </xf>
    <xf numFmtId="0" fontId="18" fillId="3" borderId="16"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 fillId="0" borderId="1" xfId="0" applyFont="1" applyBorder="1" applyAlignment="1">
      <alignment horizontal="center"/>
    </xf>
    <xf numFmtId="0" fontId="2" fillId="0" borderId="13" xfId="0" applyFont="1" applyBorder="1" applyAlignment="1">
      <alignment horizontal="center"/>
    </xf>
    <xf numFmtId="0" fontId="2" fillId="0" borderId="43"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12"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xf>
    <xf numFmtId="0" fontId="2" fillId="0" borderId="14" xfId="0" applyFont="1" applyBorder="1" applyAlignment="1">
      <alignment horizontal="left"/>
    </xf>
    <xf numFmtId="0" fontId="2" fillId="0" borderId="18" xfId="0" applyFont="1" applyBorder="1" applyAlignment="1">
      <alignment horizontal="left"/>
    </xf>
    <xf numFmtId="0" fontId="2" fillId="0" borderId="43" xfId="0" applyFont="1" applyBorder="1" applyAlignment="1">
      <alignment horizontal="left"/>
    </xf>
    <xf numFmtId="0" fontId="23" fillId="7" borderId="47" xfId="0" applyFont="1" applyFill="1" applyBorder="1" applyAlignment="1">
      <alignment horizontal="left" vertical="center"/>
    </xf>
    <xf numFmtId="0" fontId="23" fillId="7" borderId="48" xfId="0" applyFont="1" applyFill="1" applyBorder="1" applyAlignment="1">
      <alignment horizontal="left" vertical="center"/>
    </xf>
    <xf numFmtId="0" fontId="23" fillId="7" borderId="49" xfId="0" applyFont="1" applyFill="1" applyBorder="1" applyAlignment="1">
      <alignment horizontal="left" vertical="center"/>
    </xf>
    <xf numFmtId="0" fontId="2" fillId="0" borderId="10" xfId="0" applyFont="1" applyBorder="1" applyAlignment="1">
      <alignment horizontal="left"/>
    </xf>
    <xf numFmtId="0" fontId="2" fillId="0" borderId="37" xfId="0" applyFont="1" applyBorder="1" applyAlignment="1">
      <alignment horizontal="left"/>
    </xf>
    <xf numFmtId="0" fontId="2" fillId="0" borderId="42" xfId="0" applyFont="1" applyBorder="1" applyAlignment="1">
      <alignment horizontal="left"/>
    </xf>
    <xf numFmtId="0" fontId="2" fillId="0" borderId="11" xfId="0" applyFont="1" applyBorder="1" applyAlignment="1">
      <alignment horizontal="left"/>
    </xf>
    <xf numFmtId="0" fontId="2" fillId="0" borderId="13" xfId="0" applyFont="1" applyBorder="1" applyAlignment="1">
      <alignment horizontal="left"/>
    </xf>
    <xf numFmtId="0" fontId="23" fillId="7" borderId="26" xfId="0" applyFont="1" applyFill="1" applyBorder="1" applyAlignment="1">
      <alignment horizontal="left" vertical="center"/>
    </xf>
    <xf numFmtId="0" fontId="23" fillId="7" borderId="21" xfId="0" applyFont="1" applyFill="1" applyBorder="1" applyAlignment="1">
      <alignment horizontal="left" vertical="center"/>
    </xf>
    <xf numFmtId="0" fontId="23" fillId="7" borderId="44" xfId="0" applyFont="1" applyFill="1" applyBorder="1" applyAlignment="1">
      <alignment horizontal="left" vertical="center"/>
    </xf>
    <xf numFmtId="0" fontId="2" fillId="0" borderId="37" xfId="0" applyFont="1" applyBorder="1" applyAlignment="1">
      <alignment horizontal="center"/>
    </xf>
    <xf numFmtId="0" fontId="2" fillId="0" borderId="11" xfId="0" applyFont="1" applyBorder="1" applyAlignment="1">
      <alignment horizontal="center"/>
    </xf>
    <xf numFmtId="0" fontId="2" fillId="0" borderId="51" xfId="0" applyFont="1" applyBorder="1" applyAlignment="1">
      <alignment horizontal="left"/>
    </xf>
    <xf numFmtId="0" fontId="2" fillId="0" borderId="38" xfId="0" applyFont="1" applyBorder="1" applyAlignment="1">
      <alignment horizontal="left"/>
    </xf>
    <xf numFmtId="0" fontId="2" fillId="0" borderId="39" xfId="0" applyFont="1" applyBorder="1" applyAlignment="1">
      <alignment horizontal="left"/>
    </xf>
    <xf numFmtId="0" fontId="4" fillId="0" borderId="1"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center"/>
    </xf>
    <xf numFmtId="0" fontId="4" fillId="0" borderId="3" xfId="0" applyFont="1" applyBorder="1" applyAlignment="1">
      <alignment horizontal="center"/>
    </xf>
    <xf numFmtId="0" fontId="4" fillId="0" borderId="26" xfId="0" applyFont="1" applyBorder="1" applyAlignment="1">
      <alignment horizontal="center"/>
    </xf>
    <xf numFmtId="0" fontId="4" fillId="0" borderId="21" xfId="0" applyFont="1" applyBorder="1" applyAlignment="1">
      <alignment horizontal="center"/>
    </xf>
    <xf numFmtId="0" fontId="4" fillId="0" borderId="27" xfId="0" applyFont="1" applyBorder="1" applyAlignment="1">
      <alignment horizontal="center"/>
    </xf>
    <xf numFmtId="0" fontId="2" fillId="0" borderId="9" xfId="0" applyFont="1" applyBorder="1" applyAlignment="1">
      <alignment horizontal="left"/>
    </xf>
    <xf numFmtId="0" fontId="2" fillId="0" borderId="3" xfId="0" applyFont="1" applyBorder="1" applyAlignment="1">
      <alignment horizontal="left"/>
    </xf>
    <xf numFmtId="0" fontId="4" fillId="0" borderId="1" xfId="0" applyFont="1" applyBorder="1" applyAlignment="1">
      <alignment vertical="center" wrapText="1"/>
    </xf>
    <xf numFmtId="0" fontId="2" fillId="4" borderId="1" xfId="0" applyFont="1" applyFill="1" applyBorder="1" applyAlignment="1">
      <alignment vertical="center" wrapText="1"/>
    </xf>
    <xf numFmtId="0" fontId="2" fillId="4" borderId="6" xfId="0" applyFont="1" applyFill="1" applyBorder="1" applyAlignment="1">
      <alignment vertical="center" wrapText="1"/>
    </xf>
    <xf numFmtId="0" fontId="2" fillId="0" borderId="1" xfId="0" applyFont="1" applyBorder="1" applyAlignment="1">
      <alignment vertical="center" wrapText="1"/>
    </xf>
    <xf numFmtId="0" fontId="2" fillId="0" borderId="6" xfId="0" applyFont="1" applyBorder="1" applyAlignment="1">
      <alignment vertical="center" wrapText="1"/>
    </xf>
    <xf numFmtId="0" fontId="2" fillId="0" borderId="1" xfId="0" applyFont="1" applyFill="1" applyBorder="1" applyAlignment="1">
      <alignment vertical="center" wrapText="1"/>
    </xf>
    <xf numFmtId="0" fontId="2" fillId="0" borderId="6" xfId="0" applyFont="1" applyFill="1" applyBorder="1" applyAlignment="1">
      <alignmen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2" fillId="4" borderId="24"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4" fillId="0" borderId="6" xfId="0" applyFont="1" applyBorder="1" applyAlignment="1">
      <alignment horizontal="center" vertical="top"/>
    </xf>
    <xf numFmtId="0" fontId="4" fillId="0" borderId="9" xfId="0" applyFont="1" applyBorder="1" applyAlignment="1">
      <alignment horizontal="center" vertical="top"/>
    </xf>
    <xf numFmtId="0" fontId="4" fillId="0" borderId="3" xfId="0" applyFont="1" applyBorder="1" applyAlignment="1">
      <alignment horizontal="center" vertical="top"/>
    </xf>
    <xf numFmtId="0" fontId="4" fillId="4" borderId="4" xfId="0" applyFont="1" applyFill="1" applyBorder="1" applyAlignment="1">
      <alignment horizontal="center" vertical="top" textRotation="90"/>
    </xf>
    <xf numFmtId="0" fontId="4" fillId="4" borderId="5" xfId="0" applyFont="1" applyFill="1" applyBorder="1" applyAlignment="1">
      <alignment horizontal="center" vertical="top" textRotation="90"/>
    </xf>
    <xf numFmtId="0" fontId="4" fillId="0" borderId="4"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1"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2" xfId="0" applyFont="1" applyBorder="1" applyAlignment="1">
      <alignment horizontal="center" vertical="top"/>
    </xf>
    <xf numFmtId="0" fontId="1" fillId="0" borderId="0" xfId="0" applyFont="1" applyAlignment="1">
      <alignment horizontal="left" wrapText="1"/>
    </xf>
    <xf numFmtId="0" fontId="1" fillId="0" borderId="33" xfId="0" applyFont="1" applyBorder="1" applyAlignment="1">
      <alignment horizontal="center" wrapText="1"/>
    </xf>
  </cellXfs>
  <cellStyles count="3">
    <cellStyle name="Hyperlink" xfId="1" builtinId="8"/>
    <cellStyle name="Normal" xfId="0" builtinId="0"/>
    <cellStyle name="Percent" xfId="2" builtinId="5"/>
  </cellStyles>
  <dxfs count="171">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6" formatCode="yyyy/mm/dd"/>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6" formatCode="yyyy/mm/dd"/>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166" formatCode="yyyy/mm/dd"/>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6" formatCode="yyyy/mm/dd"/>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bgColor theme="5" tint="0.39994506668294322"/>
        </patternFill>
      </fill>
    </dxf>
    <dxf>
      <fill>
        <patternFill>
          <bgColor theme="0" tint="-0.24994659260841701"/>
        </patternFill>
      </fill>
    </dxf>
    <dxf>
      <font>
        <b val="0"/>
        <i val="0"/>
        <strike val="0"/>
        <condense val="0"/>
        <extend val="0"/>
        <outline val="0"/>
        <shadow val="0"/>
        <u val="none"/>
        <vertAlign val="baseline"/>
        <sz val="10"/>
        <color theme="1"/>
        <name val="Calibri"/>
        <scheme val="minor"/>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6" formatCode="yyyy/mm/dd"/>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6" formatCode="yyyy/mm/dd"/>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6" formatCode="yyyy/mm/dd"/>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theme="1"/>
        <name val="Calibri"/>
        <scheme val="minor"/>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6" formatCode="yyyy/mm/dd"/>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4" formatCode="yyyy/mm/dd;@"/>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165" formatCode="yyyy/mm"/>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numFmt numFmtId="0" formatCode="Genera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b/>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font>
      <fill>
        <patternFill>
          <bgColor rgb="FFFFC000"/>
        </patternFill>
      </fill>
    </dxf>
    <dxf>
      <font>
        <b val="0"/>
        <i val="0"/>
        <color rgb="FF9C0006"/>
      </font>
      <fill>
        <patternFill>
          <bgColor theme="9" tint="0.79998168889431442"/>
        </patternFill>
      </fill>
    </dxf>
    <dxf>
      <font>
        <b/>
        <i val="0"/>
      </font>
      <fill>
        <patternFill>
          <bgColor rgb="FF92D050"/>
        </patternFill>
      </fill>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right style="thin">
          <color indexed="64"/>
        </right>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4" tint="0.79998168889431442"/>
        </patternFill>
      </fill>
    </dxf>
    <dxf>
      <border outline="0">
        <bottom style="thin">
          <color indexed="64"/>
        </bottom>
      </border>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0"/>
        <color theme="1"/>
        <name val="Calibri"/>
        <scheme val="minor"/>
      </font>
      <alignment horizontal="general" vertical="top" textRotation="9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a:t>Number NC per assessment activity</a:t>
            </a:r>
          </a:p>
        </c:rich>
      </c:tx>
      <c:overlay val="0"/>
    </c:title>
    <c:autoTitleDeleted val="0"/>
    <c:plotArea>
      <c:layout/>
      <c:barChart>
        <c:barDir val="col"/>
        <c:grouping val="clustered"/>
        <c:varyColors val="0"/>
        <c:ser>
          <c:idx val="0"/>
          <c:order val="0"/>
          <c:tx>
            <c:v>number NC per audit</c:v>
          </c:tx>
          <c:invertIfNegative val="0"/>
          <c:dPt>
            <c:idx val="4"/>
            <c:invertIfNegative val="0"/>
            <c:bubble3D val="0"/>
            <c:spPr>
              <a:solidFill>
                <a:schemeClr val="accent2"/>
              </a:solidFill>
            </c:spPr>
          </c:dPt>
          <c:dPt>
            <c:idx val="5"/>
            <c:invertIfNegative val="0"/>
            <c:bubble3D val="0"/>
            <c:spPr>
              <a:solidFill>
                <a:schemeClr val="accent2"/>
              </a:solidFill>
            </c:spPr>
          </c:dPt>
          <c:dPt>
            <c:idx val="7"/>
            <c:invertIfNegative val="0"/>
            <c:bubble3D val="0"/>
            <c:spPr>
              <a:solidFill>
                <a:schemeClr val="accent3"/>
              </a:solidFill>
            </c:spPr>
          </c:dPt>
          <c:dPt>
            <c:idx val="8"/>
            <c:invertIfNegative val="0"/>
            <c:bubble3D val="0"/>
            <c:spPr>
              <a:solidFill>
                <a:schemeClr val="accent3"/>
              </a:solidFill>
            </c:spPr>
          </c:dPt>
          <c:dPt>
            <c:idx val="9"/>
            <c:invertIfNegative val="0"/>
            <c:bubble3D val="0"/>
            <c:spPr>
              <a:solidFill>
                <a:schemeClr val="accent3"/>
              </a:solidFill>
            </c:spPr>
          </c:dPt>
          <c:dPt>
            <c:idx val="10"/>
            <c:invertIfNegative val="0"/>
            <c:bubble3D val="0"/>
            <c:spPr>
              <a:solidFill>
                <a:schemeClr val="accent5"/>
              </a:solidFill>
            </c:spPr>
          </c:dPt>
          <c:dPt>
            <c:idx val="11"/>
            <c:invertIfNegative val="0"/>
            <c:bubble3D val="0"/>
            <c:spPr>
              <a:solidFill>
                <a:schemeClr val="accent5"/>
              </a:solidFill>
            </c:spPr>
          </c:dPt>
          <c:dPt>
            <c:idx val="12"/>
            <c:invertIfNegative val="0"/>
            <c:bubble3D val="0"/>
            <c:spPr>
              <a:solidFill>
                <a:schemeClr val="accent5"/>
              </a:solidFill>
            </c:spPr>
          </c:dPt>
          <c:cat>
            <c:strRef>
              <c:f>'NC Profile'!$E$6:$Q$6</c:f>
              <c:strCache>
                <c:ptCount val="13"/>
                <c:pt idx="0">
                  <c:v>Stage 1</c:v>
                </c:pt>
                <c:pt idx="1">
                  <c:v>HO</c:v>
                </c:pt>
                <c:pt idx="2">
                  <c:v>WA#</c:v>
                </c:pt>
                <c:pt idx="3">
                  <c:v>CL#</c:v>
                </c:pt>
                <c:pt idx="4">
                  <c:v>HO</c:v>
                </c:pt>
                <c:pt idx="5">
                  <c:v>WA#</c:v>
                </c:pt>
                <c:pt idx="6">
                  <c:v>CL#</c:v>
                </c:pt>
                <c:pt idx="7">
                  <c:v>HO</c:v>
                </c:pt>
                <c:pt idx="8">
                  <c:v>WA#</c:v>
                </c:pt>
                <c:pt idx="9">
                  <c:v>CL#</c:v>
                </c:pt>
                <c:pt idx="10">
                  <c:v>HO</c:v>
                </c:pt>
                <c:pt idx="11">
                  <c:v>WA#</c:v>
                </c:pt>
                <c:pt idx="12">
                  <c:v>CL#</c:v>
                </c:pt>
              </c:strCache>
            </c:strRef>
          </c:cat>
          <c:val>
            <c:numRef>
              <c:f>'NC Profile'!$E$7:$Q$7</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150"/>
        <c:axId val="101224832"/>
        <c:axId val="101226368"/>
      </c:barChart>
      <c:catAx>
        <c:axId val="101224832"/>
        <c:scaling>
          <c:orientation val="minMax"/>
        </c:scaling>
        <c:delete val="0"/>
        <c:axPos val="b"/>
        <c:numFmt formatCode="General" sourceLinked="1"/>
        <c:majorTickMark val="out"/>
        <c:minorTickMark val="none"/>
        <c:tickLblPos val="nextTo"/>
        <c:txPr>
          <a:bodyPr/>
          <a:lstStyle/>
          <a:p>
            <a:pPr>
              <a:defRPr sz="800"/>
            </a:pPr>
            <a:endParaRPr lang="en-US"/>
          </a:p>
        </c:txPr>
        <c:crossAx val="101226368"/>
        <c:crosses val="autoZero"/>
        <c:auto val="1"/>
        <c:lblAlgn val="ctr"/>
        <c:lblOffset val="100"/>
        <c:noMultiLvlLbl val="0"/>
      </c:catAx>
      <c:valAx>
        <c:axId val="101226368"/>
        <c:scaling>
          <c:orientation val="minMax"/>
        </c:scaling>
        <c:delete val="0"/>
        <c:axPos val="l"/>
        <c:majorGridlines/>
        <c:numFmt formatCode="General" sourceLinked="1"/>
        <c:majorTickMark val="out"/>
        <c:minorTickMark val="none"/>
        <c:tickLblPos val="nextTo"/>
        <c:crossAx val="10122483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4169</xdr:colOff>
      <xdr:row>32</xdr:row>
      <xdr:rowOff>59125</xdr:rowOff>
    </xdr:from>
    <xdr:to>
      <xdr:col>2</xdr:col>
      <xdr:colOff>0</xdr:colOff>
      <xdr:row>43</xdr:row>
      <xdr:rowOff>13138</xdr:rowOff>
    </xdr:to>
    <xdr:graphicFrame macro="">
      <xdr:nvGraphicFramePr>
        <xdr:cNvPr id="7"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4" name="CL_table" displayName="CL_table" ref="A4:T12" totalsRowShown="0" headerRowDxfId="162" dataDxfId="161">
  <autoFilter ref="A4:T12"/>
  <tableColumns count="20">
    <tableColumn id="1" name="CL#" dataDxfId="160"/>
    <tableColumn id="2" name="Name" dataDxfId="159">
      <calculatedColumnFormula>AO!B3</calculatedColumnFormula>
    </tableColumn>
    <tableColumn id="3" name="Relationship" dataDxfId="158"/>
    <tableColumn id="4" name="Address" dataDxfId="157"/>
    <tableColumn id="5" name="City" dataDxfId="156"/>
    <tableColumn id="6" name="State_x000a_Province" dataDxfId="155"/>
    <tableColumn id="7" name="Country" dataDxfId="154"/>
    <tableColumn id="8" name="Zip code_x000a_Postal code" dataDxfId="153"/>
    <tableColumn id="9" name="DUNS" dataDxfId="152"/>
    <tableColumn id="10" name="GeoCode_x000a_Latitude" dataDxfId="151"/>
    <tableColumn id="11" name="GeoCode_x000a_Longitude" dataDxfId="150"/>
    <tableColumn id="12" name="# Staff" dataDxfId="149"/>
    <tableColumn id="13" name="Language" dataDxfId="148"/>
    <tableColumn id="15" name="Development of policies and procedures" dataDxfId="147"/>
    <tableColumn id="16" name="Technical review of applications" dataDxfId="146"/>
    <tableColumn id="17" name="Assignment of auditors;" dataDxfId="145"/>
    <tableColumn id="18" name="Technical review of audit reports" dataDxfId="144"/>
    <tableColumn id="19" name="Competence management activities" dataDxfId="143"/>
    <tableColumn id="20" name="Management, monitoring, and oversight" dataDxfId="142"/>
    <tableColumn id="21" name="Details" dataDxfId="141"/>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6:H27" totalsRowShown="0" headerRowDxfId="140" dataDxfId="138" headerRowBorderDxfId="139" tableBorderDxfId="137" totalsRowBorderDxfId="136">
  <autoFilter ref="A16:H27"/>
  <tableColumns count="8">
    <tableColumn id="1" name="year" dataDxfId="135"/>
    <tableColumn id="2" name="#Auditors" dataDxfId="134"/>
    <tableColumn id="3" name="#Staff" dataDxfId="133"/>
    <tableColumn id="4" name="#Certified Manufacturers" dataDxfId="132"/>
    <tableColumn id="5" name="#Audits performed" dataDxfId="131"/>
    <tableColumn id="6" name="#Auditor-days" dataDxfId="130"/>
    <tableColumn id="7" name="#MDSAP audits" dataDxfId="129"/>
    <tableColumn id="8" name="#MDSAP auditor-days" dataDxfId="128"/>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3:W24" totalsRowShown="0" headerRowDxfId="113" dataDxfId="112" tableBorderDxfId="111">
  <autoFilter ref="A3:W24"/>
  <tableColumns count="23">
    <tableColumn id="21" name="Ass. Ref." dataDxfId="110"/>
    <tableColumn id="23" name="Cycle #" dataDxfId="109"/>
    <tableColumn id="1" name="Assessment" dataDxfId="108"/>
    <tableColumn id="2" name="Assessment activity" dataDxfId="107"/>
    <tableColumn id="3" name="Loc. type" dataDxfId="106"/>
    <tableColumn id="22" name="Loc. ID#" dataDxfId="105">
      <calculatedColumnFormula>IF(OR(Table3[[#This Row],[Loc. type]]="remote",Table3[[#This Row],[Loc. type]]="HO"),"/",IF(OR(Table3[[#This Row],[Loc. type]]="CL",Table3[[#This Row],[Loc. type]]="wa"),"#","-"))</calculatedColumnFormula>
    </tableColumn>
    <tableColumn id="4" name="targeted date _x000a_(yyyy-mm)" dataDxfId="104"/>
    <tableColumn id="5" name="Scheduled date_x000a_(yyyy-mm-dd)" dataDxfId="103">
      <calculatedColumnFormula>IF(AND(G4&lt;&gt;0,TODAY()&gt;G4-Lists!$M$2),"due","-")</calculatedColumnFormula>
    </tableColumn>
    <tableColumn id="6" name="late planning" dataDxfId="102">
      <calculatedColumnFormula>IF(H4="due",1,0)</calculatedColumnFormula>
    </tableColumn>
    <tableColumn id="7" name="Duration_x000a_(person-days)" dataDxfId="101"/>
    <tableColumn id="8" name="Assessors" dataDxfId="100"/>
    <tableColumn id="9" name="Focus" dataDxfId="99"/>
    <tableColumn id="10" name="Assessor assignment sent (Y/N)" dataDxfId="98">
      <calculatedColumnFormula>IF(AND(H4&lt;&gt;"due",H4&lt;&gt;"-"),IF(TODAY()&gt;H4-Lists!$M$3,"due","Not assigned"),"-")</calculatedColumnFormula>
    </tableColumn>
    <tableColumn id="11" name="late communication to auditors" dataDxfId="97">
      <calculatedColumnFormula>IF(M4="due",1,0)</calculatedColumnFormula>
    </tableColumn>
    <tableColumn id="12" name="Report #" dataDxfId="96"/>
    <tableColumn id="13" name="Report received date _x000a_(yyyy-mm-dd)" dataDxfId="95">
      <calculatedColumnFormula>IF(AND(H4&lt;&gt;"due",H4&lt;&gt;"-"),IF(TODAY()&gt;H4+Lists!$M$4,"due",IF(TODAY()&gt;H4,"not received","-")),"-")</calculatedColumnFormula>
    </tableColumn>
    <tableColumn id="14" name="late report" dataDxfId="94">
      <calculatedColumnFormula>IF(P4="due",1,0)</calculatedColumnFormula>
    </tableColumn>
    <tableColumn id="15" name="TRRC date_x000a_(yyyy-mm-dd)" dataDxfId="93">
      <calculatedColumnFormula>IF(AND(P4&lt;&gt;"due", P4&lt;&gt;"not received",P4&lt;&gt;"-"),IF(TODAY()&gt;P4+Lists!$M$5, "due","pending"),"-")</calculatedColumnFormula>
    </tableColumn>
    <tableColumn id="16" name="late TRRC" dataDxfId="92">
      <calculatedColumnFormula>IF(R4="due",1,0)</calculatedColumnFormula>
    </tableColumn>
    <tableColumn id="17" name="Next due follow-up" dataDxfId="91"/>
    <tableColumn id="18" name="Late follow-up" dataDxfId="90">
      <calculatedColumnFormula>IF(T4&gt;0,IF(TODAY()&gt;T4,1,0),0)</calculatedColumnFormula>
    </tableColumn>
    <tableColumn id="19" name="Follow-up activity" dataDxfId="89"/>
    <tableColumn id="20" name="Closure date_x000a_(yyyy-mm-dd)" dataDxfId="88"/>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3:M8" totalsRowShown="0" headerRowDxfId="87" dataDxfId="85" headerRowBorderDxfId="86" tableBorderDxfId="84" totalsRowBorderDxfId="83">
  <autoFilter ref="A3:M8"/>
  <tableColumns count="13">
    <tableColumn id="1" name="WA #" dataDxfId="82"/>
    <tableColumn id="2" name="Audited Organization" dataDxfId="81"/>
    <tableColumn id="3" name="Location_x000a_(City, State/Province, Country)" dataDxfId="80"/>
    <tableColumn id="4" name="Audit Type" dataDxfId="79"/>
    <tableColumn id="6" name="Auditors" dataDxfId="78"/>
    <tableColumn id="7" name="Outsourced audit?_x000a_(Y/N)" dataDxfId="77"/>
    <tableColumn id="8" name="Audit managing loc._x000a_(HO/CL#)" dataDxfId="76"/>
    <tableColumn id="9" name="Duration _x000a_(Auditor-day)" dataDxfId="75"/>
    <tableColumn id="10" name="AUS (Y/N)" dataDxfId="74"/>
    <tableColumn id="13" name="BRA (Y/N)" dataDxfId="73"/>
    <tableColumn id="12" name="CAN (Y/N)" dataDxfId="72"/>
    <tableColumn id="11" name="USA (Y/N)" dataDxfId="71"/>
    <tableColumn id="5" name="Technical Area Codes" dataDxfId="70"/>
  </tableColumns>
  <tableStyleInfo name="TableStyleMedium2" showFirstColumn="0" showLastColumn="0" showRowStripes="1" showColumnStripes="0"/>
</table>
</file>

<file path=xl/tables/table5.xml><?xml version="1.0" encoding="utf-8"?>
<table xmlns="http://schemas.openxmlformats.org/spreadsheetml/2006/main" id="6" name="Table6" displayName="Table6" ref="A3:F17" totalsRowShown="0" headerRowDxfId="69" dataDxfId="67" headerRowBorderDxfId="68" tableBorderDxfId="66">
  <autoFilter ref="A3:F17"/>
  <tableColumns count="6">
    <tableColumn id="1" name="Change #" dataDxfId="65"/>
    <tableColumn id="2" name="Type of change_x000a_Add / Delete / Modify" dataDxfId="64"/>
    <tableColumn id="3" name="Affected Assessment " dataDxfId="63"/>
    <tableColumn id="4" name="Detail of change / Rationale" dataDxfId="62"/>
    <tableColumn id="5" name="Decision date" dataDxfId="61"/>
    <tableColumn id="6" name="link to record" dataDxfId="60"/>
  </tableColumns>
  <tableStyleInfo name="TableStyleMedium2" showFirstColumn="0" showLastColumn="0" showRowStripes="1" showColumnStripes="0"/>
</table>
</file>

<file path=xl/tables/table6.xml><?xml version="1.0" encoding="utf-8"?>
<table xmlns="http://schemas.openxmlformats.org/spreadsheetml/2006/main" id="1" name="NCLog" displayName="NCLog" ref="A3:P24" totalsRowShown="0" headerRowDxfId="57" headerRowBorderDxfId="56" tableBorderDxfId="55" totalsRowBorderDxfId="54">
  <autoFilter ref="A3:P24"/>
  <tableColumns count="16">
    <tableColumn id="1" name="NC Ref." dataDxfId="53"/>
    <tableColumn id="16" name="Assess. Activity #" dataDxfId="52"/>
    <tableColumn id="2" name="Requirement Ref." dataDxfId="51"/>
    <tableColumn id="3" name="Direct/ indirect" dataDxfId="50">
      <calculatedColumnFormula>IF(C4="","",VLOOKUP(C4,'NC Profile'!$A$8:$C$329,3,0))</calculatedColumnFormula>
    </tableColumn>
    <tableColumn id="4" name="Repeat" dataDxfId="49"/>
    <tableColumn id="5" name="Lack procedure" dataDxfId="48"/>
    <tableColumn id="6" name="Released report/cert" dataDxfId="47"/>
    <tableColumn id="7" name="Grade" dataDxfId="46">
      <calculatedColumnFormula>IF(SUM(D4:G4)=0,"-",SUM(D4:G4))</calculatedColumnFormula>
    </tableColumn>
    <tableColumn id="8" name="Nonconformity " dataDxfId="45"/>
    <tableColumn id="9" name="Date Issued" dataDxfId="44"/>
    <tableColumn id="10" name="Escalated?" dataDxfId="43"/>
    <tableColumn id="11" name="next due follow-up" dataDxfId="42">
      <calculatedColumnFormula>IF(J4=0,"-",J4+30)</calculatedColumnFormula>
    </tableColumn>
    <tableColumn id="15" name="due follow-up" dataDxfId="41">
      <calculatedColumnFormula>IF(NCLog[[#This Row],[next due follow-up]]="-",0,IF(NCLog[[#This Row],[next due follow-up]]&lt;TODAY(),1,0))</calculatedColumnFormula>
    </tableColumn>
    <tableColumn id="12" name="NC status " dataDxfId="40"/>
    <tableColumn id="13" name="Date closed" dataDxfId="39"/>
    <tableColumn id="14" name="time to close" dataDxfId="38">
      <calculatedColumnFormula>IF(N4&lt;&gt;"Closed","-",O4-J4)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id="7" name="Table7" displayName="Table7" ref="A3:H24" totalsRowShown="0" headerRowBorderDxfId="35" tableBorderDxfId="34" totalsRowBorderDxfId="33">
  <autoFilter ref="A3:H24"/>
  <tableColumns count="8">
    <tableColumn id="1" name="Complaint Ref." dataDxfId="32"/>
    <tableColumn id="2" name="Complaint" dataDxfId="31"/>
    <tableColumn id="3" name="Date Received" dataDxfId="30"/>
    <tableColumn id="4" name="next due follow-up" dataDxfId="29">
      <calculatedColumnFormula>IF(C4=0,"-",C4+30)</calculatedColumnFormula>
    </tableColumn>
    <tableColumn id="5" name="due follow-up" dataDxfId="28">
      <calculatedColumnFormula>IF(D4="-",0,IF(D4&lt;TODAY(),1,0))</calculatedColumnFormula>
    </tableColumn>
    <tableColumn id="6" name="Complaint status " dataDxfId="27"/>
    <tableColumn id="7" name="Date closed" dataDxfId="26"/>
    <tableColumn id="8" name="time to close" dataDxfId="25">
      <calculatedColumnFormula>IF(F4&lt;&gt;"Closed","-",G4-C4)</calculatedColumnFormula>
    </tableColumn>
  </tableColumns>
  <tableStyleInfo name="TableStyleMedium2" showFirstColumn="0" showLastColumn="0" showRowStripes="1" showColumnStripes="0"/>
</table>
</file>

<file path=xl/tables/table8.xml><?xml version="1.0" encoding="utf-8"?>
<table xmlns="http://schemas.openxmlformats.org/spreadsheetml/2006/main" id="8" name="Table8" displayName="Table8" ref="A3:R42" totalsRowShown="0" headerRowDxfId="22" dataDxfId="20" headerRowBorderDxfId="21" tableBorderDxfId="19" totalsRowBorderDxfId="18">
  <autoFilter ref="A3:R42"/>
  <tableColumns count="18">
    <tableColumn id="1" name="Report #_x000a_" dataDxfId="17"/>
    <tableColumn id="2" name="Report date_x000a_" dataDxfId="16"/>
    <tableColumn id="3" name="Report receipt date_x000a_" dataDxfId="15"/>
    <tableColumn id="18" name="Time to transmit report" dataDxfId="14">
      <calculatedColumnFormula>Table8[[#This Row],[Report receipt date
]]-Table8[[#This Row],[Report date
]]</calculatedColumnFormula>
    </tableColumn>
    <tableColumn id="4" name="audit report file_x000a_" dataDxfId="13"/>
    <tableColumn id="16" name="link to report_x000a_" dataDxfId="12">
      <calculatedColumnFormula>IF(Table8[[#This Row],[audit report file
]]=0,"-",HYPERLINK(CONCATENATE(Lists!$P$2,Table8[[#This Row],[audit report file
]],".xlsx"),"Click to report"))</calculatedColumnFormula>
    </tableColumn>
    <tableColumn id="5" name="Exchange form file_x000a_" dataDxfId="11"/>
    <tableColumn id="17" name="Link to form file_x000a_" dataDxfId="10">
      <calculatedColumnFormula>IF(Table8[[#This Row],[audit report file
]]=0,"-",HYPERLINK(Lists!$P$2&amp;Table8[[#This Row],[Exchange form file
]]&amp;".xlsx","click"))</calculatedColumnFormula>
    </tableColumn>
    <tableColumn id="6" name="flagging status_x000a_" dataDxfId="9"/>
    <tableColumn id="7" name="Review date_x000a_" dataDxfId="8">
      <calculatedColumnFormula>IF(Table8[[#This Row],[flagging status
]]&lt;&gt;"",IF(Table8[[#This Row],[flagging status
]]="-","NA","?"),"")</calculatedColumnFormula>
    </tableColumn>
    <tableColumn id="8" name="Escalate?_x000a_" dataDxfId="7">
      <calculatedColumnFormula>IF(Table8[[#This Row],[flagging status
]]&lt;&gt;"",IF(Table8[[#This Row],[flagging status
]]="-","NA","?"),"")</calculatedColumnFormula>
    </tableColumn>
    <tableColumn id="9" name="Coordination?_x000a_" dataDxfId="6">
      <calculatedColumnFormula>IF(Table8[[#This Row],[flagging status
]]&lt;&gt;"",IF(Table8[[#This Row],[flagging status
]]="-","NA","?"),"")</calculatedColumnFormula>
    </tableColumn>
    <tableColumn id="10" name="AUS _x000a_Action_x000a_" dataDxfId="5">
      <calculatedColumnFormula>IF(Table8[[#This Row],[flagging status
]]&lt;&gt;"",IF(Table8[[#This Row],[flagging status
]]="-","NA","?"),"")</calculatedColumnFormula>
    </tableColumn>
    <tableColumn id="11" name="BRA _x000a_action_x000a_" dataDxfId="4">
      <calculatedColumnFormula>IF(Table8[[#This Row],[flagging status
]]&lt;&gt;"",IF(Table8[[#This Row],[flagging status
]]="-","NA","?"),"")</calculatedColumnFormula>
    </tableColumn>
    <tableColumn id="12" name="CAN _x000a_action_x000a_" dataDxfId="3">
      <calculatedColumnFormula>IF(Table8[[#This Row],[flagging status
]]&lt;&gt;"",IF(Table8[[#This Row],[flagging status
]]="-","NA","?"),"")</calculatedColumnFormula>
    </tableColumn>
    <tableColumn id="13" name="USA _x000a_action_x000a_" dataDxfId="2">
      <calculatedColumnFormula>IF(Table8[[#This Row],[flagging status
]]&lt;&gt;"",IF(Table8[[#This Row],[flagging status
]]="-","NA","?"),"")</calculatedColumnFormula>
    </tableColumn>
    <tableColumn id="14" name="Next due follow-up_x000a_" dataDxfId="1"/>
    <tableColumn id="15" name="closed?_x000a_"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3"/>
  <sheetViews>
    <sheetView tabSelected="1" zoomScale="115" zoomScaleNormal="115" workbookViewId="0">
      <selection activeCell="B1" sqref="B1"/>
    </sheetView>
  </sheetViews>
  <sheetFormatPr defaultRowHeight="12.75" x14ac:dyDescent="0.2"/>
  <cols>
    <col min="1" max="1" width="12.140625" style="1" customWidth="1"/>
    <col min="2" max="2" width="49.140625" style="1" customWidth="1"/>
    <col min="3" max="3" width="1.140625" style="1" customWidth="1"/>
    <col min="4" max="4" width="6" style="1" customWidth="1"/>
    <col min="5" max="5" width="14.5703125" style="1" customWidth="1"/>
    <col min="6" max="6" width="10.140625" style="1" customWidth="1"/>
    <col min="7" max="7" width="10.140625" style="1" bestFit="1" customWidth="1"/>
    <col min="8" max="8" width="9.140625" style="1"/>
    <col min="9" max="9" width="11.7109375" style="1" customWidth="1"/>
    <col min="10" max="10" width="9.140625" style="1"/>
    <col min="11" max="11" width="9.28515625" style="1" customWidth="1"/>
    <col min="12" max="16384" width="9.140625" style="1"/>
  </cols>
  <sheetData>
    <row r="1" spans="1:10" ht="15.75" thickBot="1" x14ac:dyDescent="0.3">
      <c r="A1" s="3" t="s">
        <v>585</v>
      </c>
      <c r="B1" s="54" t="str">
        <f>IF(AO!B3=0,"File not assigned to an AO yet",AO!B3)</f>
        <v>File not assigned to an AO yet</v>
      </c>
      <c r="D1" s="192" t="s">
        <v>768</v>
      </c>
      <c r="E1" s="193"/>
      <c r="F1" s="78" t="s">
        <v>915</v>
      </c>
    </row>
    <row r="2" spans="1:10" ht="13.5" thickBot="1" x14ac:dyDescent="0.25"/>
    <row r="3" spans="1:10" ht="15.75" customHeight="1" thickBot="1" x14ac:dyDescent="0.25">
      <c r="A3" s="194" t="s">
        <v>586</v>
      </c>
      <c r="B3" s="195" t="s">
        <v>587</v>
      </c>
      <c r="D3" s="194" t="s">
        <v>756</v>
      </c>
      <c r="E3" s="195" t="s">
        <v>759</v>
      </c>
      <c r="F3" s="195" t="s">
        <v>763</v>
      </c>
      <c r="G3" s="195" t="s">
        <v>757</v>
      </c>
      <c r="H3" s="247" t="s">
        <v>758</v>
      </c>
      <c r="I3" s="248"/>
      <c r="J3" s="249"/>
    </row>
    <row r="4" spans="1:10" ht="15" customHeight="1" x14ac:dyDescent="0.2">
      <c r="A4" s="196" t="str">
        <f>AO!E1</f>
        <v>to complete</v>
      </c>
      <c r="B4" s="197" t="s">
        <v>619</v>
      </c>
      <c r="D4" s="199"/>
      <c r="E4" s="200"/>
      <c r="F4" s="200"/>
      <c r="G4" s="200"/>
      <c r="H4" s="258"/>
      <c r="I4" s="258"/>
      <c r="J4" s="259"/>
    </row>
    <row r="5" spans="1:10" ht="14.25" x14ac:dyDescent="0.2">
      <c r="A5" s="50"/>
      <c r="B5" s="51" t="s">
        <v>588</v>
      </c>
      <c r="D5" s="186"/>
      <c r="E5" s="14"/>
      <c r="F5" s="14"/>
      <c r="G5" s="14"/>
      <c r="H5" s="236"/>
      <c r="I5" s="236"/>
      <c r="J5" s="237"/>
    </row>
    <row r="6" spans="1:10" ht="14.25" x14ac:dyDescent="0.2">
      <c r="A6" s="50"/>
      <c r="B6" s="51" t="s">
        <v>591</v>
      </c>
      <c r="D6" s="186"/>
      <c r="E6" s="14"/>
      <c r="F6" s="14"/>
      <c r="G6" s="14"/>
      <c r="H6" s="236"/>
      <c r="I6" s="236"/>
      <c r="J6" s="237"/>
    </row>
    <row r="7" spans="1:10" ht="14.25" x14ac:dyDescent="0.2">
      <c r="A7" s="69" t="str">
        <f>CONCATENATE('Technical Areas'!G1,'Technical Areas'!H1,'Technical Areas'!H2)</f>
        <v xml:space="preserve">to complete, </v>
      </c>
      <c r="B7" s="51" t="s">
        <v>437</v>
      </c>
      <c r="D7" s="186"/>
      <c r="E7" s="14"/>
      <c r="F7" s="14"/>
      <c r="G7" s="14"/>
      <c r="H7" s="236"/>
      <c r="I7" s="236"/>
      <c r="J7" s="237"/>
    </row>
    <row r="8" spans="1:10" ht="14.25" x14ac:dyDescent="0.2">
      <c r="A8" s="69" t="str">
        <f ca="1">'Assessment Program'!A2</f>
        <v>-</v>
      </c>
      <c r="B8" s="51" t="s">
        <v>1042</v>
      </c>
      <c r="D8" s="186"/>
      <c r="E8" s="14"/>
      <c r="F8" s="14"/>
      <c r="G8" s="14"/>
      <c r="H8" s="236"/>
      <c r="I8" s="236"/>
      <c r="J8" s="237"/>
    </row>
    <row r="9" spans="1:10" ht="14.25" x14ac:dyDescent="0.2">
      <c r="A9" s="50"/>
      <c r="B9" s="51" t="s">
        <v>518</v>
      </c>
      <c r="D9" s="186"/>
      <c r="E9" s="14"/>
      <c r="F9" s="14"/>
      <c r="G9" s="14"/>
      <c r="H9" s="236"/>
      <c r="I9" s="236"/>
      <c r="J9" s="237"/>
    </row>
    <row r="10" spans="1:10" ht="14.25" x14ac:dyDescent="0.2">
      <c r="A10" s="50"/>
      <c r="B10" s="51" t="s">
        <v>1041</v>
      </c>
      <c r="D10" s="186"/>
      <c r="E10" s="14"/>
      <c r="F10" s="14"/>
      <c r="G10" s="14"/>
      <c r="H10" s="236"/>
      <c r="I10" s="236"/>
      <c r="J10" s="237"/>
    </row>
    <row r="11" spans="1:10" ht="14.25" x14ac:dyDescent="0.2">
      <c r="A11" s="50" t="str">
        <f ca="1">'NC Log'!$M$2</f>
        <v>-</v>
      </c>
      <c r="B11" s="51" t="s">
        <v>544</v>
      </c>
      <c r="D11" s="186"/>
      <c r="E11" s="14"/>
      <c r="F11" s="14"/>
      <c r="G11" s="14"/>
      <c r="H11" s="236"/>
      <c r="I11" s="236"/>
      <c r="J11" s="237"/>
    </row>
    <row r="12" spans="1:10" ht="14.25" x14ac:dyDescent="0.2">
      <c r="A12" s="50"/>
      <c r="B12" s="51" t="s">
        <v>592</v>
      </c>
      <c r="D12" s="186"/>
      <c r="E12" s="14"/>
      <c r="F12" s="14"/>
      <c r="G12" s="14"/>
      <c r="H12" s="236"/>
      <c r="I12" s="236"/>
      <c r="J12" s="237"/>
    </row>
    <row r="13" spans="1:10" ht="15.75" customHeight="1" x14ac:dyDescent="0.2">
      <c r="A13" s="198" t="str">
        <f ca="1">'Complaint Log'!$E$2</f>
        <v>-</v>
      </c>
      <c r="B13" s="51" t="s">
        <v>550</v>
      </c>
      <c r="D13" s="56"/>
      <c r="E13" s="14"/>
      <c r="F13" s="14"/>
      <c r="G13" s="14"/>
      <c r="H13" s="236"/>
      <c r="I13" s="236"/>
      <c r="J13" s="237"/>
    </row>
    <row r="14" spans="1:10" ht="15.75" customHeight="1" thickBot="1" x14ac:dyDescent="0.25">
      <c r="A14" s="142" t="s">
        <v>777</v>
      </c>
      <c r="B14" s="53" t="s">
        <v>799</v>
      </c>
      <c r="D14" s="57"/>
      <c r="E14" s="175"/>
      <c r="F14" s="175"/>
      <c r="G14" s="175"/>
      <c r="H14" s="238"/>
      <c r="I14" s="239"/>
      <c r="J14" s="240"/>
    </row>
    <row r="15" spans="1:10" ht="6" customHeight="1" thickBot="1" x14ac:dyDescent="0.25"/>
    <row r="16" spans="1:10" ht="15.75" customHeight="1" thickBot="1" x14ac:dyDescent="0.25">
      <c r="A16" s="185" t="s">
        <v>754</v>
      </c>
      <c r="B16" s="187"/>
      <c r="D16" s="255" t="s">
        <v>753</v>
      </c>
      <c r="E16" s="256"/>
      <c r="F16" s="256"/>
      <c r="G16" s="256"/>
      <c r="H16" s="257"/>
    </row>
    <row r="17" spans="1:8" x14ac:dyDescent="0.2">
      <c r="A17" s="185" t="s">
        <v>593</v>
      </c>
      <c r="B17" s="187" t="s">
        <v>594</v>
      </c>
      <c r="D17" s="250" t="s">
        <v>760</v>
      </c>
      <c r="E17" s="251"/>
      <c r="F17" s="253"/>
      <c r="G17" s="174">
        <f>COUNTA(Table8[Report '#
])</f>
        <v>0</v>
      </c>
      <c r="H17" s="176">
        <v>1</v>
      </c>
    </row>
    <row r="18" spans="1:8" x14ac:dyDescent="0.2">
      <c r="A18" s="56">
        <f>'NC Profile'!D8</f>
        <v>0</v>
      </c>
      <c r="B18" s="52" t="s">
        <v>595</v>
      </c>
      <c r="D18" s="241" t="s">
        <v>761</v>
      </c>
      <c r="E18" s="242"/>
      <c r="F18" s="254"/>
      <c r="G18" s="56">
        <f ca="1">COUNTIF(Table8[flagging status
],"ACTION")</f>
        <v>0</v>
      </c>
      <c r="H18" s="177" t="e">
        <f ca="1">G18/$G$17</f>
        <v>#DIV/0!</v>
      </c>
    </row>
    <row r="19" spans="1:8" x14ac:dyDescent="0.2">
      <c r="A19" s="56">
        <f>'NC Profile'!D47</f>
        <v>0</v>
      </c>
      <c r="B19" s="52" t="s">
        <v>596</v>
      </c>
      <c r="D19" s="241" t="s">
        <v>762</v>
      </c>
      <c r="E19" s="242"/>
      <c r="F19" s="254"/>
      <c r="G19" s="181">
        <f ca="1">COUNTIF(Table8[flagging status
],"ALERT")</f>
        <v>0</v>
      </c>
      <c r="H19" s="182" t="e">
        <f ca="1">G19/$G$17</f>
        <v>#DIV/0!</v>
      </c>
    </row>
    <row r="20" spans="1:8" ht="13.5" thickBot="1" x14ac:dyDescent="0.25">
      <c r="A20" s="56">
        <f>'NC Profile'!D64</f>
        <v>0</v>
      </c>
      <c r="B20" s="52" t="s">
        <v>597</v>
      </c>
      <c r="D20" s="260" t="s">
        <v>950</v>
      </c>
      <c r="E20" s="261"/>
      <c r="F20" s="262"/>
      <c r="G20" s="181">
        <f ca="1">COUNTIF(Table8[flagging status
],"-")</f>
        <v>0</v>
      </c>
      <c r="H20" s="182" t="e">
        <f ca="1">G20/$G$17</f>
        <v>#DIV/0!</v>
      </c>
    </row>
    <row r="21" spans="1:8" x14ac:dyDescent="0.2">
      <c r="A21" s="56">
        <f>'NC Profile'!D110</f>
        <v>0</v>
      </c>
      <c r="B21" s="52" t="s">
        <v>598</v>
      </c>
      <c r="D21" s="250" t="s">
        <v>795</v>
      </c>
      <c r="E21" s="251"/>
      <c r="F21" s="252"/>
      <c r="G21" s="174">
        <f>COUNTIFS(Table8[Time to transmit report],"&lt;=30",Table8[Time to transmit report],"&gt;0")</f>
        <v>0</v>
      </c>
      <c r="H21" s="184" t="e">
        <f>G21/$G$17</f>
        <v>#DIV/0!</v>
      </c>
    </row>
    <row r="22" spans="1:8" x14ac:dyDescent="0.2">
      <c r="A22" s="56">
        <f>'NC Profile'!D151</f>
        <v>0</v>
      </c>
      <c r="B22" s="52" t="s">
        <v>599</v>
      </c>
      <c r="D22" s="241" t="s">
        <v>796</v>
      </c>
      <c r="E22" s="242"/>
      <c r="F22" s="243"/>
      <c r="G22" s="56">
        <f>COUNTIFS(Table8[Time to transmit report],"&lt;=60",Table8[Time to transmit report],"&gt;30")</f>
        <v>0</v>
      </c>
      <c r="H22" s="177" t="e">
        <f t="shared" ref="H22:H24" si="0">G22/$G$17</f>
        <v>#DIV/0!</v>
      </c>
    </row>
    <row r="23" spans="1:8" x14ac:dyDescent="0.2">
      <c r="A23" s="56">
        <f>'NC Profile'!D304</f>
        <v>0</v>
      </c>
      <c r="B23" s="221" t="s">
        <v>600</v>
      </c>
      <c r="D23" s="241" t="s">
        <v>797</v>
      </c>
      <c r="E23" s="242"/>
      <c r="F23" s="243"/>
      <c r="G23" s="56">
        <f>COUNTIFS(Table8[Time to transmit report],"&lt;=90",Table8[Time to transmit report],"&gt;60")</f>
        <v>0</v>
      </c>
      <c r="H23" s="177" t="e">
        <f t="shared" si="0"/>
        <v>#DIV/0!</v>
      </c>
    </row>
    <row r="24" spans="1:8" ht="13.5" customHeight="1" thickBot="1" x14ac:dyDescent="0.25">
      <c r="A24" s="57">
        <f>SUM(A18:A23)</f>
        <v>0</v>
      </c>
      <c r="B24" s="58" t="s">
        <v>1013</v>
      </c>
      <c r="D24" s="244" t="s">
        <v>798</v>
      </c>
      <c r="E24" s="245"/>
      <c r="F24" s="246"/>
      <c r="G24" s="57">
        <f>COUNTIF(Table8[Time to transmit report],"&gt;90")</f>
        <v>0</v>
      </c>
      <c r="H24" s="178" t="e">
        <f t="shared" si="0"/>
        <v>#DIV/0!</v>
      </c>
    </row>
    <row r="25" spans="1:8" ht="13.5" thickBot="1" x14ac:dyDescent="0.25"/>
    <row r="26" spans="1:8" ht="15" x14ac:dyDescent="0.25">
      <c r="A26" s="185" t="s">
        <v>593</v>
      </c>
      <c r="B26" s="187" t="s">
        <v>755</v>
      </c>
      <c r="D26" s="183"/>
      <c r="E26" s="183"/>
      <c r="F26" s="183"/>
    </row>
    <row r="27" spans="1:8" ht="15" x14ac:dyDescent="0.25">
      <c r="A27" s="56">
        <f>COUNTIF(NCLog[Grade],'MSAP AS F005.2'!B27)</f>
        <v>0</v>
      </c>
      <c r="B27" s="172">
        <v>1</v>
      </c>
      <c r="D27" s="183"/>
      <c r="E27" s="183"/>
      <c r="F27" s="183"/>
    </row>
    <row r="28" spans="1:8" ht="15" x14ac:dyDescent="0.25">
      <c r="A28" s="56">
        <f>COUNTIF(NCLog[Grade],'MSAP AS F005.2'!B28)</f>
        <v>0</v>
      </c>
      <c r="B28" s="172">
        <v>2</v>
      </c>
      <c r="D28" s="183"/>
      <c r="E28" s="183"/>
      <c r="F28" s="183"/>
    </row>
    <row r="29" spans="1:8" ht="15" x14ac:dyDescent="0.25">
      <c r="A29" s="56">
        <f>COUNTIF(NCLog[Grade],'MSAP AS F005.2'!B29)</f>
        <v>0</v>
      </c>
      <c r="B29" s="172">
        <v>3</v>
      </c>
      <c r="D29" s="183"/>
      <c r="E29" s="183"/>
      <c r="F29" s="183"/>
    </row>
    <row r="30" spans="1:8" ht="15" x14ac:dyDescent="0.25">
      <c r="A30" s="56">
        <f>COUNTIF(NCLog[Grade],'MSAP AS F005.2'!B30)</f>
        <v>0</v>
      </c>
      <c r="B30" s="172">
        <v>4</v>
      </c>
      <c r="D30" s="183"/>
      <c r="E30" s="183"/>
      <c r="F30" s="183"/>
    </row>
    <row r="31" spans="1:8" ht="15" x14ac:dyDescent="0.25">
      <c r="A31" s="56">
        <f>COUNTIF(NCLog[Grade],'MSAP AS F005.2'!B31)</f>
        <v>0</v>
      </c>
      <c r="B31" s="172">
        <v>5</v>
      </c>
      <c r="D31" s="183"/>
      <c r="E31" s="183"/>
      <c r="F31" s="183"/>
    </row>
    <row r="32" spans="1:8" ht="15.75" thickBot="1" x14ac:dyDescent="0.3">
      <c r="A32" s="57">
        <f>COUNTIF(NCLog[Grade],'MSAP AS F005.2'!B32)</f>
        <v>0</v>
      </c>
      <c r="B32" s="173">
        <v>6</v>
      </c>
      <c r="D32" s="183"/>
      <c r="E32" s="183"/>
      <c r="F32" s="183"/>
    </row>
    <row r="33" spans="4:6" ht="15" x14ac:dyDescent="0.25">
      <c r="D33" s="183"/>
      <c r="E33" s="183"/>
      <c r="F33" s="183"/>
    </row>
    <row r="34" spans="4:6" ht="15" x14ac:dyDescent="0.25">
      <c r="D34" s="183"/>
      <c r="E34" s="183"/>
      <c r="F34" s="183"/>
    </row>
    <row r="35" spans="4:6" ht="15" x14ac:dyDescent="0.25">
      <c r="D35" s="183"/>
      <c r="E35" s="183"/>
      <c r="F35" s="183"/>
    </row>
    <row r="36" spans="4:6" ht="15" x14ac:dyDescent="0.25">
      <c r="D36" s="183"/>
      <c r="E36" s="183"/>
      <c r="F36" s="183"/>
    </row>
    <row r="37" spans="4:6" ht="15" x14ac:dyDescent="0.25">
      <c r="D37" s="183"/>
      <c r="E37" s="183"/>
      <c r="F37" s="183"/>
    </row>
    <row r="38" spans="4:6" ht="15" x14ac:dyDescent="0.25">
      <c r="D38" s="183"/>
      <c r="E38" s="183"/>
      <c r="F38" s="183"/>
    </row>
    <row r="39" spans="4:6" ht="15" x14ac:dyDescent="0.25">
      <c r="D39" s="183"/>
      <c r="E39" s="183"/>
      <c r="F39" s="183"/>
    </row>
    <row r="40" spans="4:6" ht="15" x14ac:dyDescent="0.25">
      <c r="D40" s="183"/>
      <c r="E40" s="183"/>
      <c r="F40" s="183"/>
    </row>
    <row r="41" spans="4:6" ht="15" x14ac:dyDescent="0.25">
      <c r="D41" s="183"/>
      <c r="E41" s="183"/>
      <c r="F41" s="183"/>
    </row>
    <row r="42" spans="4:6" ht="15" x14ac:dyDescent="0.25">
      <c r="D42" s="183"/>
      <c r="E42" s="183"/>
      <c r="F42" s="183"/>
    </row>
    <row r="43" spans="4:6" ht="15" x14ac:dyDescent="0.25">
      <c r="D43" s="183"/>
      <c r="E43" s="183"/>
      <c r="F43" s="183"/>
    </row>
  </sheetData>
  <mergeCells count="21">
    <mergeCell ref="D22:F22"/>
    <mergeCell ref="D23:F23"/>
    <mergeCell ref="D24:F24"/>
    <mergeCell ref="H3:J3"/>
    <mergeCell ref="H13:J13"/>
    <mergeCell ref="D21:F21"/>
    <mergeCell ref="H10:J10"/>
    <mergeCell ref="H11:J11"/>
    <mergeCell ref="H12:J12"/>
    <mergeCell ref="D17:F17"/>
    <mergeCell ref="D18:F18"/>
    <mergeCell ref="D19:F19"/>
    <mergeCell ref="D16:H16"/>
    <mergeCell ref="H4:J4"/>
    <mergeCell ref="H5:J5"/>
    <mergeCell ref="D20:F20"/>
    <mergeCell ref="H6:J6"/>
    <mergeCell ref="H7:J7"/>
    <mergeCell ref="H8:J8"/>
    <mergeCell ref="H9:J9"/>
    <mergeCell ref="H14:J14"/>
  </mergeCells>
  <conditionalFormatting sqref="A4">
    <cfRule type="cellIs" dxfId="170" priority="12" operator="equal">
      <formula>"to complete"</formula>
    </cfRule>
  </conditionalFormatting>
  <conditionalFormatting sqref="A13:A14">
    <cfRule type="cellIs" dxfId="169" priority="11" operator="equal">
      <formula>"due follow-up"</formula>
    </cfRule>
  </conditionalFormatting>
  <conditionalFormatting sqref="A5">
    <cfRule type="cellIs" dxfId="168" priority="10" operator="equal">
      <formula>"to complete"</formula>
    </cfRule>
  </conditionalFormatting>
  <conditionalFormatting sqref="A7">
    <cfRule type="containsText" dxfId="167" priority="6" operator="containsText" text="error">
      <formula>NOT(ISERROR(SEARCH("error",A7)))</formula>
    </cfRule>
    <cfRule type="containsText" dxfId="166" priority="7" operator="containsText" text="complete">
      <formula>NOT(ISERROR(SEARCH("complete",A7)))</formula>
    </cfRule>
    <cfRule type="cellIs" dxfId="165" priority="9" operator="equal">
      <formula>"to complete"</formula>
    </cfRule>
  </conditionalFormatting>
  <conditionalFormatting sqref="A8">
    <cfRule type="cellIs" dxfId="164" priority="8" operator="notEqual">
      <formula>"-"</formula>
    </cfRule>
  </conditionalFormatting>
  <conditionalFormatting sqref="A11">
    <cfRule type="cellIs" dxfId="163" priority="4" operator="equal">
      <formula>"due follow-up"</formula>
    </cfRule>
  </conditionalFormatting>
  <conditionalFormatting sqref="A27:A32">
    <cfRule type="dataBar" priority="2">
      <dataBar>
        <cfvo type="min"/>
        <cfvo type="max"/>
        <color rgb="FFFFB628"/>
      </dataBar>
      <extLst>
        <ext xmlns:x14="http://schemas.microsoft.com/office/spreadsheetml/2009/9/main" uri="{B025F937-C7B1-47D3-B67F-A62EFF666E3E}">
          <x14:id>{080F572E-947A-40A1-83C3-30D16B352FA1}</x14:id>
        </ext>
      </extLst>
    </cfRule>
  </conditionalFormatting>
  <conditionalFormatting sqref="A18:A24">
    <cfRule type="dataBar" priority="14">
      <dataBar>
        <cfvo type="min"/>
        <cfvo type="max"/>
        <color rgb="FFFFB628"/>
      </dataBar>
      <extLst>
        <ext xmlns:x14="http://schemas.microsoft.com/office/spreadsheetml/2009/9/main" uri="{B025F937-C7B1-47D3-B67F-A62EFF666E3E}">
          <x14:id>{88BF754F-DA27-49D4-AAAE-3B8B29C5670B}</x14:id>
        </ext>
      </extLst>
    </cfRule>
  </conditionalFormatting>
  <conditionalFormatting sqref="G17:G24">
    <cfRule type="dataBar" priority="15">
      <dataBar>
        <cfvo type="min"/>
        <cfvo type="max"/>
        <color rgb="FFFFB628"/>
      </dataBar>
      <extLst>
        <ext xmlns:x14="http://schemas.microsoft.com/office/spreadsheetml/2009/9/main" uri="{B025F937-C7B1-47D3-B67F-A62EFF666E3E}">
          <x14:id>{070F6AD6-2BBF-4ECC-BCC1-D6E8BE4C8A68}</x14:id>
        </ext>
      </extLst>
    </cfRule>
  </conditionalFormatting>
  <hyperlinks>
    <hyperlink ref="B4" location="AO!A1" display="Auditing Organization (Address, Contact Info)"/>
    <hyperlink ref="B13" location="'Complaint Log'!A1" display="Complaint Log"/>
    <hyperlink ref="B5" location="'Critical Locations'!A1" display="Critical locations"/>
    <hyperlink ref="B8" location="'Assessment Programme'!A1" display="Assessment Programme"/>
    <hyperlink ref="B7" location="'Technical Areas'!A1" display="Technical Areas"/>
    <hyperlink ref="B6" location="Activities!A1" display="Activities"/>
    <hyperlink ref="B9" location="'Witnessed Audits'!A1" display="Witnessed Audit"/>
    <hyperlink ref="B10" location="'AOAP Change Log'!A1" display="Assessment Programme Change Log"/>
    <hyperlink ref="B11" location="'NC Log'!A1" display="Nonconformity Log"/>
    <hyperlink ref="B12" location="'NC Profile'!A1" display="Nonconformity Profile"/>
  </hyperlinks>
  <pageMargins left="0.7" right="0.7" top="0.75" bottom="0.75" header="0.3" footer="0.3"/>
  <pageSetup scale="83" orientation="landscape" r:id="rId1"/>
  <drawing r:id="rId2"/>
  <extLst>
    <ext xmlns:x14="http://schemas.microsoft.com/office/spreadsheetml/2009/9/main" uri="{78C0D931-6437-407d-A8EE-F0AAD7539E65}">
      <x14:conditionalFormattings>
        <x14:conditionalFormatting xmlns:xm="http://schemas.microsoft.com/office/excel/2006/main">
          <x14:cfRule type="dataBar" id="{080F572E-947A-40A1-83C3-30D16B352FA1}">
            <x14:dataBar minLength="0" maxLength="100" gradient="0">
              <x14:cfvo type="autoMin"/>
              <x14:cfvo type="autoMax"/>
              <x14:negativeFillColor rgb="FFFF0000"/>
              <x14:axisColor rgb="FF000000"/>
            </x14:dataBar>
          </x14:cfRule>
          <xm:sqref>A27:A32</xm:sqref>
        </x14:conditionalFormatting>
        <x14:conditionalFormatting xmlns:xm="http://schemas.microsoft.com/office/excel/2006/main">
          <x14:cfRule type="dataBar" id="{88BF754F-DA27-49D4-AAAE-3B8B29C5670B}">
            <x14:dataBar minLength="0" maxLength="100" gradient="0">
              <x14:cfvo type="autoMin"/>
              <x14:cfvo type="autoMax"/>
              <x14:negativeFillColor rgb="FFFF0000"/>
              <x14:axisColor rgb="FF000000"/>
            </x14:dataBar>
          </x14:cfRule>
          <xm:sqref>A18:A24</xm:sqref>
        </x14:conditionalFormatting>
        <x14:conditionalFormatting xmlns:xm="http://schemas.microsoft.com/office/excel/2006/main">
          <x14:cfRule type="dataBar" id="{070F6AD6-2BBF-4ECC-BCC1-D6E8BE4C8A68}">
            <x14:dataBar minLength="0" maxLength="100" gradient="0">
              <x14:cfvo type="autoMin"/>
              <x14:cfvo type="autoMax"/>
              <x14:negativeFillColor rgb="FFFF0000"/>
              <x14:axisColor rgb="FF000000"/>
            </x14:dataBar>
          </x14:cfRule>
          <xm:sqref>G17:G24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30"/>
  <sheetViews>
    <sheetView view="pageBreakPreview" zoomScale="130" zoomScaleNormal="130" zoomScaleSheetLayoutView="130" workbookViewId="0">
      <pane xSplit="4" ySplit="7" topLeftCell="E8" activePane="bottomRight" state="frozen"/>
      <selection pane="topRight" activeCell="D1" sqref="D1"/>
      <selection pane="bottomLeft" activeCell="A7" sqref="A7"/>
      <selection pane="bottomRight" activeCell="B159" sqref="B159"/>
    </sheetView>
  </sheetViews>
  <sheetFormatPr defaultRowHeight="12.75" outlineLevelRow="1" x14ac:dyDescent="0.25"/>
  <cols>
    <col min="1" max="1" width="8.42578125" style="24" customWidth="1"/>
    <col min="2" max="2" width="27.140625" style="24" customWidth="1"/>
    <col min="3" max="3" width="3.5703125" style="89" hidden="1" customWidth="1"/>
    <col min="4" max="4" width="3.28515625" style="25" customWidth="1"/>
    <col min="5" max="5" width="9.28515625" style="26" bestFit="1" customWidth="1"/>
    <col min="6" max="6" width="10.5703125" style="26" bestFit="1" customWidth="1"/>
    <col min="7" max="17" width="9.28515625" style="26" bestFit="1" customWidth="1"/>
    <col min="18" max="18" width="17.7109375" style="26" bestFit="1" customWidth="1"/>
    <col min="19" max="16384" width="9.140625" style="26"/>
  </cols>
  <sheetData>
    <row r="1" spans="1:19" s="32" customFormat="1" ht="15" x14ac:dyDescent="0.2">
      <c r="A1" s="27" t="s">
        <v>549</v>
      </c>
      <c r="B1" s="30"/>
      <c r="C1" s="88"/>
      <c r="D1" s="31"/>
      <c r="P1" s="55" t="s">
        <v>590</v>
      </c>
    </row>
    <row r="3" spans="1:19" x14ac:dyDescent="0.25">
      <c r="A3" s="297" t="s">
        <v>8</v>
      </c>
      <c r="B3" s="297"/>
      <c r="C3" s="293" t="s">
        <v>625</v>
      </c>
      <c r="D3" s="295" t="s">
        <v>392</v>
      </c>
      <c r="E3" s="292" t="s">
        <v>0</v>
      </c>
      <c r="F3" s="297"/>
      <c r="G3" s="297"/>
      <c r="H3" s="297"/>
      <c r="I3" s="297"/>
      <c r="J3" s="297"/>
      <c r="K3" s="297"/>
      <c r="L3" s="297"/>
      <c r="M3" s="297"/>
      <c r="N3" s="297"/>
      <c r="O3" s="297"/>
      <c r="P3" s="297"/>
      <c r="Q3" s="297"/>
      <c r="R3" s="297"/>
      <c r="S3" s="297"/>
    </row>
    <row r="4" spans="1:19" x14ac:dyDescent="0.25">
      <c r="A4" s="298" t="s">
        <v>389</v>
      </c>
      <c r="B4" s="297" t="s">
        <v>390</v>
      </c>
      <c r="C4" s="294"/>
      <c r="D4" s="296"/>
      <c r="E4" s="292" t="s">
        <v>2</v>
      </c>
      <c r="F4" s="297"/>
      <c r="G4" s="297"/>
      <c r="H4" s="297"/>
      <c r="I4" s="297" t="s">
        <v>3</v>
      </c>
      <c r="J4" s="297"/>
      <c r="K4" s="297"/>
      <c r="L4" s="297" t="s">
        <v>4</v>
      </c>
      <c r="M4" s="297"/>
      <c r="N4" s="297"/>
      <c r="O4" s="297" t="s">
        <v>6</v>
      </c>
      <c r="P4" s="297"/>
      <c r="Q4" s="297"/>
      <c r="R4" s="33" t="s">
        <v>7</v>
      </c>
      <c r="S4" s="33"/>
    </row>
    <row r="5" spans="1:19" x14ac:dyDescent="0.25">
      <c r="A5" s="299"/>
      <c r="B5" s="297"/>
      <c r="C5" s="294"/>
      <c r="D5" s="296"/>
      <c r="E5" s="290">
        <f>SUM(E7:H7)</f>
        <v>0</v>
      </c>
      <c r="F5" s="291"/>
      <c r="G5" s="291"/>
      <c r="H5" s="292"/>
      <c r="I5" s="290">
        <f>SUM(I7:K7)</f>
        <v>0</v>
      </c>
      <c r="J5" s="291"/>
      <c r="K5" s="292"/>
      <c r="L5" s="290">
        <f>SUM(L7:N7)</f>
        <v>0</v>
      </c>
      <c r="M5" s="291"/>
      <c r="N5" s="292"/>
      <c r="O5" s="290">
        <f>SUM(O7:Q7)</f>
        <v>0</v>
      </c>
      <c r="P5" s="291"/>
      <c r="Q5" s="292"/>
      <c r="R5" s="33"/>
      <c r="S5" s="33"/>
    </row>
    <row r="6" spans="1:19" s="36" customFormat="1" ht="15" customHeight="1" x14ac:dyDescent="0.25">
      <c r="A6" s="299"/>
      <c r="B6" s="297"/>
      <c r="C6" s="294"/>
      <c r="D6" s="296"/>
      <c r="E6" s="34" t="s">
        <v>1</v>
      </c>
      <c r="F6" s="35" t="s">
        <v>5</v>
      </c>
      <c r="G6" s="35" t="s">
        <v>519</v>
      </c>
      <c r="H6" s="35" t="s">
        <v>517</v>
      </c>
      <c r="I6" s="35" t="s">
        <v>5</v>
      </c>
      <c r="J6" s="35" t="s">
        <v>519</v>
      </c>
      <c r="K6" s="35" t="s">
        <v>517</v>
      </c>
      <c r="L6" s="35" t="s">
        <v>5</v>
      </c>
      <c r="M6" s="35" t="s">
        <v>519</v>
      </c>
      <c r="N6" s="35" t="s">
        <v>517</v>
      </c>
      <c r="O6" s="35" t="s">
        <v>5</v>
      </c>
      <c r="P6" s="35" t="s">
        <v>519</v>
      </c>
      <c r="Q6" s="35" t="s">
        <v>517</v>
      </c>
      <c r="R6" s="35"/>
      <c r="S6" s="35"/>
    </row>
    <row r="7" spans="1:19" s="83" customFormat="1" ht="15.75" customHeight="1" thickBot="1" x14ac:dyDescent="0.3">
      <c r="A7" s="300"/>
      <c r="B7" s="298"/>
      <c r="C7" s="294"/>
      <c r="D7" s="296"/>
      <c r="E7" s="87">
        <f t="shared" ref="E7:R7" si="0">SUM(E8:E329)</f>
        <v>0</v>
      </c>
      <c r="F7" s="87">
        <f t="shared" si="0"/>
        <v>0</v>
      </c>
      <c r="G7" s="87">
        <f t="shared" si="0"/>
        <v>0</v>
      </c>
      <c r="H7" s="87">
        <f t="shared" si="0"/>
        <v>0</v>
      </c>
      <c r="I7" s="87">
        <f t="shared" si="0"/>
        <v>0</v>
      </c>
      <c r="J7" s="87">
        <f t="shared" si="0"/>
        <v>0</v>
      </c>
      <c r="K7" s="87">
        <f t="shared" si="0"/>
        <v>0</v>
      </c>
      <c r="L7" s="87">
        <f t="shared" si="0"/>
        <v>0</v>
      </c>
      <c r="M7" s="87">
        <f t="shared" si="0"/>
        <v>0</v>
      </c>
      <c r="N7" s="87">
        <f t="shared" si="0"/>
        <v>0</v>
      </c>
      <c r="O7" s="87">
        <f t="shared" si="0"/>
        <v>0</v>
      </c>
      <c r="P7" s="87">
        <f t="shared" si="0"/>
        <v>0</v>
      </c>
      <c r="Q7" s="87">
        <f t="shared" si="0"/>
        <v>0</v>
      </c>
      <c r="R7" s="87">
        <f t="shared" si="0"/>
        <v>0</v>
      </c>
      <c r="S7" s="87"/>
    </row>
    <row r="8" spans="1:19" ht="13.5" thickBot="1" x14ac:dyDescent="0.25">
      <c r="A8" s="222">
        <v>5</v>
      </c>
      <c r="B8" s="204" t="s">
        <v>801</v>
      </c>
      <c r="C8" s="14">
        <v>0</v>
      </c>
      <c r="D8" s="84">
        <f>D9+D18+D42</f>
        <v>0</v>
      </c>
      <c r="E8" s="225" t="str">
        <f>IF(C8=0,"N/A","")</f>
        <v>N/A</v>
      </c>
      <c r="F8" s="225" t="str">
        <f>IF(C8=0,"N/A","")</f>
        <v>N/A</v>
      </c>
      <c r="G8" s="225" t="str">
        <f>IF(C8=0,"N/A","")</f>
        <v>N/A</v>
      </c>
      <c r="H8" s="225" t="str">
        <f>IF(C8=0,"N/A","")</f>
        <v>N/A</v>
      </c>
      <c r="I8" s="225" t="str">
        <f>IF(C8=0,"N/A","")</f>
        <v>N/A</v>
      </c>
      <c r="J8" s="225" t="str">
        <f>IF(C8=0,"N/A","")</f>
        <v>N/A</v>
      </c>
      <c r="K8" s="225" t="str">
        <f>IF(C8=0,"N/A","")</f>
        <v>N/A</v>
      </c>
      <c r="L8" s="225" t="str">
        <f>IF(C8=0,"N/A","")</f>
        <v>N/A</v>
      </c>
      <c r="M8" s="225" t="str">
        <f>IF(C8=0,"N/A","")</f>
        <v>N/A</v>
      </c>
      <c r="N8" s="225" t="str">
        <f>IF(C8=0,"N/A","")</f>
        <v>N/A</v>
      </c>
      <c r="O8" s="225" t="str">
        <f>IF(C8=0,"N/A","")</f>
        <v>N/A</v>
      </c>
      <c r="P8" s="225" t="str">
        <f>IF(C8=0,"N/A","")</f>
        <v>N/A</v>
      </c>
      <c r="Q8" s="225" t="str">
        <f>IF(C8=0,"N/A","")</f>
        <v>N/A</v>
      </c>
      <c r="R8" s="225" t="str">
        <f>IF(C8=0,"N/A","")</f>
        <v>N/A</v>
      </c>
      <c r="S8" s="81"/>
    </row>
    <row r="9" spans="1:19" x14ac:dyDescent="0.2">
      <c r="A9" s="222">
        <v>5.0999999999999996</v>
      </c>
      <c r="B9" s="204" t="s">
        <v>802</v>
      </c>
      <c r="C9" s="14">
        <v>0</v>
      </c>
      <c r="D9" s="80">
        <f>SUM(D10:D17)</f>
        <v>0</v>
      </c>
      <c r="E9" s="225" t="str">
        <f t="shared" ref="E9:E72" si="1">IF(C9=0,"N/A","")</f>
        <v>N/A</v>
      </c>
      <c r="F9" s="225" t="str">
        <f t="shared" ref="F9:F72" si="2">IF(C9=0,"N/A","")</f>
        <v>N/A</v>
      </c>
      <c r="G9" s="225" t="str">
        <f t="shared" ref="G9:G72" si="3">IF(C9=0,"N/A","")</f>
        <v>N/A</v>
      </c>
      <c r="H9" s="225" t="str">
        <f t="shared" ref="H9:H72" si="4">IF(C9=0,"N/A","")</f>
        <v>N/A</v>
      </c>
      <c r="I9" s="225" t="str">
        <f t="shared" ref="I9:I72" si="5">IF(C9=0,"N/A","")</f>
        <v>N/A</v>
      </c>
      <c r="J9" s="225" t="str">
        <f t="shared" ref="J9:J72" si="6">IF(C9=0,"N/A","")</f>
        <v>N/A</v>
      </c>
      <c r="K9" s="225" t="str">
        <f t="shared" ref="K9:K72" si="7">IF(C9=0,"N/A","")</f>
        <v>N/A</v>
      </c>
      <c r="L9" s="225" t="str">
        <f t="shared" ref="L9:L72" si="8">IF(C9=0,"N/A","")</f>
        <v>N/A</v>
      </c>
      <c r="M9" s="225" t="str">
        <f t="shared" ref="M9:M72" si="9">IF(C9=0,"N/A","")</f>
        <v>N/A</v>
      </c>
      <c r="N9" s="225" t="str">
        <f t="shared" ref="N9:N72" si="10">IF(C9=0,"N/A","")</f>
        <v>N/A</v>
      </c>
      <c r="O9" s="225" t="str">
        <f t="shared" ref="O9:O72" si="11">IF(C9=0,"N/A","")</f>
        <v>N/A</v>
      </c>
      <c r="P9" s="225" t="str">
        <f t="shared" ref="P9:P72" si="12">IF(C9=0,"N/A","")</f>
        <v>N/A</v>
      </c>
      <c r="Q9" s="225" t="str">
        <f t="shared" ref="Q9:Q72" si="13">IF(C9=0,"N/A","")</f>
        <v>N/A</v>
      </c>
      <c r="R9" s="225" t="str">
        <f t="shared" ref="R9:R72" si="14">IF(C9=0,"N/A","")</f>
        <v>N/A</v>
      </c>
      <c r="S9" s="39"/>
    </row>
    <row r="10" spans="1:19" ht="24.75" hidden="1" customHeight="1" outlineLevel="1" x14ac:dyDescent="0.2">
      <c r="A10" s="222" t="s">
        <v>9</v>
      </c>
      <c r="B10" s="204" t="s">
        <v>953</v>
      </c>
      <c r="C10" s="14">
        <v>1</v>
      </c>
      <c r="D10" s="40" t="str">
        <f t="shared" ref="D10:D71" si="15">IF(SUM(E10:S10)=0,"-",SUM(E10:S10))</f>
        <v>-</v>
      </c>
      <c r="E10" s="225" t="str">
        <f t="shared" si="1"/>
        <v/>
      </c>
      <c r="F10" s="225" t="str">
        <f t="shared" si="2"/>
        <v/>
      </c>
      <c r="G10" s="225" t="str">
        <f t="shared" si="3"/>
        <v/>
      </c>
      <c r="H10" s="225" t="str">
        <f t="shared" si="4"/>
        <v/>
      </c>
      <c r="I10" s="225" t="str">
        <f t="shared" si="5"/>
        <v/>
      </c>
      <c r="J10" s="225" t="str">
        <f t="shared" si="6"/>
        <v/>
      </c>
      <c r="K10" s="225" t="str">
        <f t="shared" si="7"/>
        <v/>
      </c>
      <c r="L10" s="225" t="str">
        <f t="shared" si="8"/>
        <v/>
      </c>
      <c r="M10" s="225" t="str">
        <f t="shared" si="9"/>
        <v/>
      </c>
      <c r="N10" s="225" t="str">
        <f t="shared" si="10"/>
        <v/>
      </c>
      <c r="O10" s="225" t="str">
        <f t="shared" si="11"/>
        <v/>
      </c>
      <c r="P10" s="225" t="str">
        <f t="shared" si="12"/>
        <v/>
      </c>
      <c r="Q10" s="225" t="str">
        <f t="shared" si="13"/>
        <v/>
      </c>
      <c r="R10" s="225" t="str">
        <f t="shared" si="14"/>
        <v/>
      </c>
      <c r="S10" s="37"/>
    </row>
    <row r="11" spans="1:19" ht="34.5" hidden="1" customHeight="1" outlineLevel="1" x14ac:dyDescent="0.2">
      <c r="A11" s="211" t="s">
        <v>10</v>
      </c>
      <c r="B11" s="206" t="s">
        <v>927</v>
      </c>
      <c r="C11" s="14">
        <v>1</v>
      </c>
      <c r="D11" s="40" t="str">
        <f t="shared" si="15"/>
        <v>-</v>
      </c>
      <c r="E11" s="225" t="str">
        <f t="shared" si="1"/>
        <v/>
      </c>
      <c r="F11" s="225" t="str">
        <f t="shared" si="2"/>
        <v/>
      </c>
      <c r="G11" s="225" t="str">
        <f t="shared" si="3"/>
        <v/>
      </c>
      <c r="H11" s="225" t="str">
        <f t="shared" si="4"/>
        <v/>
      </c>
      <c r="I11" s="225" t="str">
        <f t="shared" si="5"/>
        <v/>
      </c>
      <c r="J11" s="225" t="str">
        <f t="shared" si="6"/>
        <v/>
      </c>
      <c r="K11" s="225" t="str">
        <f t="shared" si="7"/>
        <v/>
      </c>
      <c r="L11" s="225" t="str">
        <f t="shared" si="8"/>
        <v/>
      </c>
      <c r="M11" s="225" t="str">
        <f t="shared" si="9"/>
        <v/>
      </c>
      <c r="N11" s="225" t="str">
        <f t="shared" si="10"/>
        <v/>
      </c>
      <c r="O11" s="225" t="str">
        <f t="shared" si="11"/>
        <v/>
      </c>
      <c r="P11" s="225" t="str">
        <f t="shared" si="12"/>
        <v/>
      </c>
      <c r="Q11" s="225" t="str">
        <f t="shared" si="13"/>
        <v/>
      </c>
      <c r="R11" s="225" t="str">
        <f t="shared" si="14"/>
        <v/>
      </c>
      <c r="S11" s="37"/>
    </row>
    <row r="12" spans="1:19" ht="38.25" hidden="1" outlineLevel="1" x14ac:dyDescent="0.2">
      <c r="A12" s="211" t="s">
        <v>11</v>
      </c>
      <c r="B12" s="206" t="s">
        <v>928</v>
      </c>
      <c r="C12" s="14">
        <v>1</v>
      </c>
      <c r="D12" s="40" t="str">
        <f t="shared" si="15"/>
        <v>-</v>
      </c>
      <c r="E12" s="225" t="str">
        <f t="shared" si="1"/>
        <v/>
      </c>
      <c r="F12" s="225" t="str">
        <f t="shared" si="2"/>
        <v/>
      </c>
      <c r="G12" s="225" t="str">
        <f t="shared" si="3"/>
        <v/>
      </c>
      <c r="H12" s="225" t="str">
        <f t="shared" si="4"/>
        <v/>
      </c>
      <c r="I12" s="225" t="str">
        <f t="shared" si="5"/>
        <v/>
      </c>
      <c r="J12" s="225" t="str">
        <f t="shared" si="6"/>
        <v/>
      </c>
      <c r="K12" s="225" t="str">
        <f t="shared" si="7"/>
        <v/>
      </c>
      <c r="L12" s="225" t="str">
        <f t="shared" si="8"/>
        <v/>
      </c>
      <c r="M12" s="225" t="str">
        <f t="shared" si="9"/>
        <v/>
      </c>
      <c r="N12" s="225" t="str">
        <f t="shared" si="10"/>
        <v/>
      </c>
      <c r="O12" s="225" t="str">
        <f t="shared" si="11"/>
        <v/>
      </c>
      <c r="P12" s="225" t="str">
        <f t="shared" si="12"/>
        <v/>
      </c>
      <c r="Q12" s="225" t="str">
        <f t="shared" si="13"/>
        <v/>
      </c>
      <c r="R12" s="225" t="str">
        <f t="shared" si="14"/>
        <v/>
      </c>
      <c r="S12" s="37"/>
    </row>
    <row r="13" spans="1:19" ht="51" hidden="1" outlineLevel="1" x14ac:dyDescent="0.2">
      <c r="A13" s="211" t="s">
        <v>12</v>
      </c>
      <c r="B13" s="206" t="s">
        <v>929</v>
      </c>
      <c r="C13" s="14">
        <v>1</v>
      </c>
      <c r="D13" s="40" t="str">
        <f t="shared" si="15"/>
        <v>-</v>
      </c>
      <c r="E13" s="225" t="str">
        <f t="shared" si="1"/>
        <v/>
      </c>
      <c r="F13" s="225" t="str">
        <f t="shared" si="2"/>
        <v/>
      </c>
      <c r="G13" s="225" t="str">
        <f t="shared" si="3"/>
        <v/>
      </c>
      <c r="H13" s="225" t="str">
        <f t="shared" si="4"/>
        <v/>
      </c>
      <c r="I13" s="225" t="str">
        <f t="shared" si="5"/>
        <v/>
      </c>
      <c r="J13" s="225" t="str">
        <f t="shared" si="6"/>
        <v/>
      </c>
      <c r="K13" s="225" t="str">
        <f t="shared" si="7"/>
        <v/>
      </c>
      <c r="L13" s="225" t="str">
        <f t="shared" si="8"/>
        <v/>
      </c>
      <c r="M13" s="225" t="str">
        <f t="shared" si="9"/>
        <v/>
      </c>
      <c r="N13" s="225" t="str">
        <f t="shared" si="10"/>
        <v/>
      </c>
      <c r="O13" s="225" t="str">
        <f t="shared" si="11"/>
        <v/>
      </c>
      <c r="P13" s="225" t="str">
        <f t="shared" si="12"/>
        <v/>
      </c>
      <c r="Q13" s="225" t="str">
        <f t="shared" si="13"/>
        <v/>
      </c>
      <c r="R13" s="225" t="str">
        <f t="shared" si="14"/>
        <v/>
      </c>
      <c r="S13" s="37"/>
    </row>
    <row r="14" spans="1:19" ht="25.5" hidden="1" outlineLevel="1" x14ac:dyDescent="0.2">
      <c r="A14" s="222" t="s">
        <v>13</v>
      </c>
      <c r="B14" s="204" t="s">
        <v>803</v>
      </c>
      <c r="C14" s="14">
        <v>1</v>
      </c>
      <c r="D14" s="40" t="str">
        <f t="shared" si="15"/>
        <v>-</v>
      </c>
      <c r="E14" s="225" t="str">
        <f t="shared" si="1"/>
        <v/>
      </c>
      <c r="F14" s="225" t="str">
        <f t="shared" si="2"/>
        <v/>
      </c>
      <c r="G14" s="225" t="str">
        <f t="shared" si="3"/>
        <v/>
      </c>
      <c r="H14" s="225" t="str">
        <f t="shared" si="4"/>
        <v/>
      </c>
      <c r="I14" s="225" t="str">
        <f t="shared" si="5"/>
        <v/>
      </c>
      <c r="J14" s="225" t="str">
        <f t="shared" si="6"/>
        <v/>
      </c>
      <c r="K14" s="225" t="str">
        <f t="shared" si="7"/>
        <v/>
      </c>
      <c r="L14" s="225" t="str">
        <f t="shared" si="8"/>
        <v/>
      </c>
      <c r="M14" s="225" t="str">
        <f t="shared" si="9"/>
        <v/>
      </c>
      <c r="N14" s="225" t="str">
        <f t="shared" si="10"/>
        <v/>
      </c>
      <c r="O14" s="225" t="str">
        <f t="shared" si="11"/>
        <v/>
      </c>
      <c r="P14" s="225" t="str">
        <f t="shared" si="12"/>
        <v/>
      </c>
      <c r="Q14" s="225" t="str">
        <f t="shared" si="13"/>
        <v/>
      </c>
      <c r="R14" s="225" t="str">
        <f t="shared" si="14"/>
        <v/>
      </c>
      <c r="S14" s="37"/>
    </row>
    <row r="15" spans="1:19" ht="38.25" hidden="1" outlineLevel="1" x14ac:dyDescent="0.2">
      <c r="A15" s="211" t="s">
        <v>1012</v>
      </c>
      <c r="B15" s="206" t="s">
        <v>930</v>
      </c>
      <c r="C15" s="14">
        <v>1</v>
      </c>
      <c r="D15" s="40" t="str">
        <f t="shared" si="15"/>
        <v>-</v>
      </c>
      <c r="E15" s="225" t="str">
        <f t="shared" si="1"/>
        <v/>
      </c>
      <c r="F15" s="225" t="str">
        <f t="shared" si="2"/>
        <v/>
      </c>
      <c r="G15" s="225" t="str">
        <f t="shared" si="3"/>
        <v/>
      </c>
      <c r="H15" s="225" t="str">
        <f t="shared" si="4"/>
        <v/>
      </c>
      <c r="I15" s="225" t="str">
        <f t="shared" si="5"/>
        <v/>
      </c>
      <c r="J15" s="225" t="str">
        <f t="shared" si="6"/>
        <v/>
      </c>
      <c r="K15" s="225" t="str">
        <f t="shared" si="7"/>
        <v/>
      </c>
      <c r="L15" s="225" t="str">
        <f t="shared" si="8"/>
        <v/>
      </c>
      <c r="M15" s="225" t="str">
        <f t="shared" si="9"/>
        <v/>
      </c>
      <c r="N15" s="225" t="str">
        <f t="shared" si="10"/>
        <v/>
      </c>
      <c r="O15" s="225" t="str">
        <f t="shared" si="11"/>
        <v/>
      </c>
      <c r="P15" s="225" t="str">
        <f t="shared" si="12"/>
        <v/>
      </c>
      <c r="Q15" s="225" t="str">
        <f t="shared" si="13"/>
        <v/>
      </c>
      <c r="R15" s="225" t="str">
        <f t="shared" si="14"/>
        <v/>
      </c>
      <c r="S15" s="37"/>
    </row>
    <row r="16" spans="1:19" ht="38.25" hidden="1" outlineLevel="1" x14ac:dyDescent="0.2">
      <c r="A16" s="211" t="s">
        <v>14</v>
      </c>
      <c r="B16" s="206" t="s">
        <v>804</v>
      </c>
      <c r="C16" s="14">
        <v>1</v>
      </c>
      <c r="D16" s="40" t="str">
        <f t="shared" si="15"/>
        <v>-</v>
      </c>
      <c r="E16" s="225" t="str">
        <f t="shared" si="1"/>
        <v/>
      </c>
      <c r="F16" s="225" t="str">
        <f t="shared" si="2"/>
        <v/>
      </c>
      <c r="G16" s="225" t="str">
        <f t="shared" si="3"/>
        <v/>
      </c>
      <c r="H16" s="225" t="str">
        <f t="shared" si="4"/>
        <v/>
      </c>
      <c r="I16" s="225" t="str">
        <f t="shared" si="5"/>
        <v/>
      </c>
      <c r="J16" s="225" t="str">
        <f t="shared" si="6"/>
        <v/>
      </c>
      <c r="K16" s="225" t="str">
        <f t="shared" si="7"/>
        <v/>
      </c>
      <c r="L16" s="225" t="str">
        <f t="shared" si="8"/>
        <v/>
      </c>
      <c r="M16" s="225" t="str">
        <f t="shared" si="9"/>
        <v/>
      </c>
      <c r="N16" s="225" t="str">
        <f t="shared" si="10"/>
        <v/>
      </c>
      <c r="O16" s="225" t="str">
        <f t="shared" si="11"/>
        <v/>
      </c>
      <c r="P16" s="225" t="str">
        <f t="shared" si="12"/>
        <v/>
      </c>
      <c r="Q16" s="225" t="str">
        <f t="shared" si="13"/>
        <v/>
      </c>
      <c r="R16" s="225" t="str">
        <f t="shared" si="14"/>
        <v/>
      </c>
      <c r="S16" s="37"/>
    </row>
    <row r="17" spans="1:19" ht="89.25" hidden="1" outlineLevel="1" x14ac:dyDescent="0.2">
      <c r="A17" s="222" t="s">
        <v>15</v>
      </c>
      <c r="B17" s="204" t="s">
        <v>954</v>
      </c>
      <c r="C17" s="14">
        <v>3</v>
      </c>
      <c r="D17" s="40" t="str">
        <f t="shared" si="15"/>
        <v>-</v>
      </c>
      <c r="E17" s="225" t="str">
        <f t="shared" si="1"/>
        <v/>
      </c>
      <c r="F17" s="225" t="str">
        <f t="shared" si="2"/>
        <v/>
      </c>
      <c r="G17" s="225" t="str">
        <f t="shared" si="3"/>
        <v/>
      </c>
      <c r="H17" s="225" t="str">
        <f t="shared" si="4"/>
        <v/>
      </c>
      <c r="I17" s="225" t="str">
        <f t="shared" si="5"/>
        <v/>
      </c>
      <c r="J17" s="225" t="str">
        <f t="shared" si="6"/>
        <v/>
      </c>
      <c r="K17" s="225" t="str">
        <f t="shared" si="7"/>
        <v/>
      </c>
      <c r="L17" s="225" t="str">
        <f t="shared" si="8"/>
        <v/>
      </c>
      <c r="M17" s="225" t="str">
        <f t="shared" si="9"/>
        <v/>
      </c>
      <c r="N17" s="225" t="str">
        <f t="shared" si="10"/>
        <v/>
      </c>
      <c r="O17" s="225" t="str">
        <f t="shared" si="11"/>
        <v/>
      </c>
      <c r="P17" s="225" t="str">
        <f t="shared" si="12"/>
        <v/>
      </c>
      <c r="Q17" s="225" t="str">
        <f t="shared" si="13"/>
        <v/>
      </c>
      <c r="R17" s="225" t="str">
        <f t="shared" si="14"/>
        <v/>
      </c>
      <c r="S17" s="37"/>
    </row>
    <row r="18" spans="1:19" collapsed="1" x14ac:dyDescent="0.2">
      <c r="A18" s="222">
        <v>5.2</v>
      </c>
      <c r="B18" s="204" t="s">
        <v>805</v>
      </c>
      <c r="C18" s="14">
        <v>0</v>
      </c>
      <c r="D18" s="79">
        <f>SUM(D19:D41)</f>
        <v>0</v>
      </c>
      <c r="E18" s="225" t="str">
        <f t="shared" si="1"/>
        <v>N/A</v>
      </c>
      <c r="F18" s="225" t="str">
        <f t="shared" si="2"/>
        <v>N/A</v>
      </c>
      <c r="G18" s="225" t="str">
        <f t="shared" si="3"/>
        <v>N/A</v>
      </c>
      <c r="H18" s="225" t="str">
        <f t="shared" si="4"/>
        <v>N/A</v>
      </c>
      <c r="I18" s="225" t="str">
        <f t="shared" si="5"/>
        <v>N/A</v>
      </c>
      <c r="J18" s="225" t="str">
        <f t="shared" si="6"/>
        <v>N/A</v>
      </c>
      <c r="K18" s="225" t="str">
        <f t="shared" si="7"/>
        <v>N/A</v>
      </c>
      <c r="L18" s="225" t="str">
        <f t="shared" si="8"/>
        <v>N/A</v>
      </c>
      <c r="M18" s="225" t="str">
        <f t="shared" si="9"/>
        <v>N/A</v>
      </c>
      <c r="N18" s="225" t="str">
        <f t="shared" si="10"/>
        <v>N/A</v>
      </c>
      <c r="O18" s="225" t="str">
        <f t="shared" si="11"/>
        <v>N/A</v>
      </c>
      <c r="P18" s="225" t="str">
        <f t="shared" si="12"/>
        <v>N/A</v>
      </c>
      <c r="Q18" s="225" t="str">
        <f t="shared" si="13"/>
        <v>N/A</v>
      </c>
      <c r="R18" s="225" t="str">
        <f t="shared" si="14"/>
        <v>N/A</v>
      </c>
      <c r="S18" s="37"/>
    </row>
    <row r="19" spans="1:19" ht="38.25" hidden="1" outlineLevel="1" x14ac:dyDescent="0.2">
      <c r="A19" s="222" t="s">
        <v>16</v>
      </c>
      <c r="B19" s="207" t="s">
        <v>17</v>
      </c>
      <c r="C19" s="14">
        <v>3</v>
      </c>
      <c r="D19" s="40" t="str">
        <f t="shared" si="15"/>
        <v>-</v>
      </c>
      <c r="E19" s="225" t="str">
        <f t="shared" si="1"/>
        <v/>
      </c>
      <c r="F19" s="225" t="str">
        <f t="shared" si="2"/>
        <v/>
      </c>
      <c r="G19" s="225" t="str">
        <f t="shared" si="3"/>
        <v/>
      </c>
      <c r="H19" s="225" t="str">
        <f t="shared" si="4"/>
        <v/>
      </c>
      <c r="I19" s="225" t="str">
        <f t="shared" si="5"/>
        <v/>
      </c>
      <c r="J19" s="225" t="str">
        <f t="shared" si="6"/>
        <v/>
      </c>
      <c r="K19" s="225" t="str">
        <f t="shared" si="7"/>
        <v/>
      </c>
      <c r="L19" s="225" t="str">
        <f t="shared" si="8"/>
        <v/>
      </c>
      <c r="M19" s="225" t="str">
        <f t="shared" si="9"/>
        <v/>
      </c>
      <c r="N19" s="225" t="str">
        <f t="shared" si="10"/>
        <v/>
      </c>
      <c r="O19" s="225" t="str">
        <f t="shared" si="11"/>
        <v/>
      </c>
      <c r="P19" s="225" t="str">
        <f t="shared" si="12"/>
        <v/>
      </c>
      <c r="Q19" s="225" t="str">
        <f t="shared" si="13"/>
        <v/>
      </c>
      <c r="R19" s="225" t="str">
        <f t="shared" si="14"/>
        <v/>
      </c>
      <c r="S19" s="37"/>
    </row>
    <row r="20" spans="1:19" ht="25.5" hidden="1" outlineLevel="1" x14ac:dyDescent="0.2">
      <c r="A20" s="222" t="s">
        <v>18</v>
      </c>
      <c r="B20" s="207" t="s">
        <v>19</v>
      </c>
      <c r="C20" s="14">
        <v>1</v>
      </c>
      <c r="D20" s="40" t="str">
        <f t="shared" si="15"/>
        <v>-</v>
      </c>
      <c r="E20" s="225" t="str">
        <f t="shared" si="1"/>
        <v/>
      </c>
      <c r="F20" s="225" t="str">
        <f t="shared" si="2"/>
        <v/>
      </c>
      <c r="G20" s="225" t="str">
        <f t="shared" si="3"/>
        <v/>
      </c>
      <c r="H20" s="225" t="str">
        <f t="shared" si="4"/>
        <v/>
      </c>
      <c r="I20" s="225" t="str">
        <f t="shared" si="5"/>
        <v/>
      </c>
      <c r="J20" s="225" t="str">
        <f t="shared" si="6"/>
        <v/>
      </c>
      <c r="K20" s="225" t="str">
        <f t="shared" si="7"/>
        <v/>
      </c>
      <c r="L20" s="225" t="str">
        <f t="shared" si="8"/>
        <v/>
      </c>
      <c r="M20" s="225" t="str">
        <f t="shared" si="9"/>
        <v/>
      </c>
      <c r="N20" s="225" t="str">
        <f t="shared" si="10"/>
        <v/>
      </c>
      <c r="O20" s="225" t="str">
        <f t="shared" si="11"/>
        <v/>
      </c>
      <c r="P20" s="225" t="str">
        <f t="shared" si="12"/>
        <v/>
      </c>
      <c r="Q20" s="225" t="str">
        <f t="shared" si="13"/>
        <v/>
      </c>
      <c r="R20" s="225" t="str">
        <f t="shared" si="14"/>
        <v/>
      </c>
      <c r="S20" s="39"/>
    </row>
    <row r="21" spans="1:19" ht="51" hidden="1" outlineLevel="1" x14ac:dyDescent="0.2">
      <c r="A21" s="222" t="s">
        <v>20</v>
      </c>
      <c r="B21" s="207" t="s">
        <v>21</v>
      </c>
      <c r="C21" s="14">
        <v>3</v>
      </c>
      <c r="D21" s="40" t="str">
        <f t="shared" si="15"/>
        <v>-</v>
      </c>
      <c r="E21" s="225" t="str">
        <f t="shared" si="1"/>
        <v/>
      </c>
      <c r="F21" s="225" t="str">
        <f t="shared" si="2"/>
        <v/>
      </c>
      <c r="G21" s="225" t="str">
        <f t="shared" si="3"/>
        <v/>
      </c>
      <c r="H21" s="225" t="str">
        <f t="shared" si="4"/>
        <v/>
      </c>
      <c r="I21" s="225" t="str">
        <f t="shared" si="5"/>
        <v/>
      </c>
      <c r="J21" s="225" t="str">
        <f t="shared" si="6"/>
        <v/>
      </c>
      <c r="K21" s="225" t="str">
        <f t="shared" si="7"/>
        <v/>
      </c>
      <c r="L21" s="225" t="str">
        <f t="shared" si="8"/>
        <v/>
      </c>
      <c r="M21" s="225" t="str">
        <f t="shared" si="9"/>
        <v/>
      </c>
      <c r="N21" s="225" t="str">
        <f t="shared" si="10"/>
        <v/>
      </c>
      <c r="O21" s="225" t="str">
        <f t="shared" si="11"/>
        <v/>
      </c>
      <c r="P21" s="225" t="str">
        <f t="shared" si="12"/>
        <v/>
      </c>
      <c r="Q21" s="225" t="str">
        <f t="shared" si="13"/>
        <v/>
      </c>
      <c r="R21" s="225" t="str">
        <f t="shared" si="14"/>
        <v/>
      </c>
      <c r="S21" s="37"/>
    </row>
    <row r="22" spans="1:19" ht="25.5" hidden="1" outlineLevel="1" x14ac:dyDescent="0.2">
      <c r="A22" s="222" t="s">
        <v>22</v>
      </c>
      <c r="B22" s="207" t="s">
        <v>931</v>
      </c>
      <c r="C22" s="14">
        <v>1</v>
      </c>
      <c r="D22" s="40" t="str">
        <f t="shared" si="15"/>
        <v>-</v>
      </c>
      <c r="E22" s="225" t="str">
        <f t="shared" si="1"/>
        <v/>
      </c>
      <c r="F22" s="225" t="str">
        <f t="shared" si="2"/>
        <v/>
      </c>
      <c r="G22" s="225" t="str">
        <f t="shared" si="3"/>
        <v/>
      </c>
      <c r="H22" s="225" t="str">
        <f t="shared" si="4"/>
        <v/>
      </c>
      <c r="I22" s="225" t="str">
        <f t="shared" si="5"/>
        <v/>
      </c>
      <c r="J22" s="225" t="str">
        <f t="shared" si="6"/>
        <v/>
      </c>
      <c r="K22" s="225" t="str">
        <f t="shared" si="7"/>
        <v/>
      </c>
      <c r="L22" s="225" t="str">
        <f t="shared" si="8"/>
        <v/>
      </c>
      <c r="M22" s="225" t="str">
        <f t="shared" si="9"/>
        <v/>
      </c>
      <c r="N22" s="225" t="str">
        <f t="shared" si="10"/>
        <v/>
      </c>
      <c r="O22" s="225" t="str">
        <f t="shared" si="11"/>
        <v/>
      </c>
      <c r="P22" s="225" t="str">
        <f t="shared" si="12"/>
        <v/>
      </c>
      <c r="Q22" s="225" t="str">
        <f t="shared" si="13"/>
        <v/>
      </c>
      <c r="R22" s="225" t="str">
        <f t="shared" si="14"/>
        <v/>
      </c>
      <c r="S22" s="37"/>
    </row>
    <row r="23" spans="1:19" ht="25.5" hidden="1" outlineLevel="1" x14ac:dyDescent="0.2">
      <c r="A23" s="222" t="s">
        <v>23</v>
      </c>
      <c r="B23" s="207" t="s">
        <v>24</v>
      </c>
      <c r="C23" s="14">
        <v>1</v>
      </c>
      <c r="D23" s="40" t="str">
        <f t="shared" si="15"/>
        <v>-</v>
      </c>
      <c r="E23" s="225" t="str">
        <f t="shared" si="1"/>
        <v/>
      </c>
      <c r="F23" s="225" t="str">
        <f t="shared" si="2"/>
        <v/>
      </c>
      <c r="G23" s="225" t="str">
        <f t="shared" si="3"/>
        <v/>
      </c>
      <c r="H23" s="225" t="str">
        <f t="shared" si="4"/>
        <v/>
      </c>
      <c r="I23" s="225" t="str">
        <f t="shared" si="5"/>
        <v/>
      </c>
      <c r="J23" s="225" t="str">
        <f t="shared" si="6"/>
        <v/>
      </c>
      <c r="K23" s="225" t="str">
        <f t="shared" si="7"/>
        <v/>
      </c>
      <c r="L23" s="225" t="str">
        <f t="shared" si="8"/>
        <v/>
      </c>
      <c r="M23" s="225" t="str">
        <f t="shared" si="9"/>
        <v/>
      </c>
      <c r="N23" s="225" t="str">
        <f t="shared" si="10"/>
        <v/>
      </c>
      <c r="O23" s="225" t="str">
        <f t="shared" si="11"/>
        <v/>
      </c>
      <c r="P23" s="225" t="str">
        <f t="shared" si="12"/>
        <v/>
      </c>
      <c r="Q23" s="225" t="str">
        <f t="shared" si="13"/>
        <v/>
      </c>
      <c r="R23" s="225" t="str">
        <f t="shared" si="14"/>
        <v/>
      </c>
      <c r="S23" s="37"/>
    </row>
    <row r="24" spans="1:19" ht="25.5" hidden="1" outlineLevel="1" x14ac:dyDescent="0.2">
      <c r="A24" s="222" t="s">
        <v>25</v>
      </c>
      <c r="B24" s="207" t="s">
        <v>26</v>
      </c>
      <c r="C24" s="14">
        <v>3</v>
      </c>
      <c r="D24" s="40" t="str">
        <f t="shared" si="15"/>
        <v>-</v>
      </c>
      <c r="E24" s="225" t="str">
        <f t="shared" si="1"/>
        <v/>
      </c>
      <c r="F24" s="225" t="str">
        <f t="shared" si="2"/>
        <v/>
      </c>
      <c r="G24" s="225" t="str">
        <f t="shared" si="3"/>
        <v/>
      </c>
      <c r="H24" s="225" t="str">
        <f t="shared" si="4"/>
        <v/>
      </c>
      <c r="I24" s="225" t="str">
        <f t="shared" si="5"/>
        <v/>
      </c>
      <c r="J24" s="225" t="str">
        <f t="shared" si="6"/>
        <v/>
      </c>
      <c r="K24" s="225" t="str">
        <f t="shared" si="7"/>
        <v/>
      </c>
      <c r="L24" s="225" t="str">
        <f t="shared" si="8"/>
        <v/>
      </c>
      <c r="M24" s="225" t="str">
        <f t="shared" si="9"/>
        <v/>
      </c>
      <c r="N24" s="225" t="str">
        <f t="shared" si="10"/>
        <v/>
      </c>
      <c r="O24" s="225" t="str">
        <f t="shared" si="11"/>
        <v/>
      </c>
      <c r="P24" s="225" t="str">
        <f t="shared" si="12"/>
        <v/>
      </c>
      <c r="Q24" s="225" t="str">
        <f t="shared" si="13"/>
        <v/>
      </c>
      <c r="R24" s="225" t="str">
        <f t="shared" si="14"/>
        <v/>
      </c>
      <c r="S24" s="37"/>
    </row>
    <row r="25" spans="1:19" ht="76.5" hidden="1" outlineLevel="1" x14ac:dyDescent="0.2">
      <c r="A25" s="222" t="s">
        <v>27</v>
      </c>
      <c r="B25" s="207" t="s">
        <v>932</v>
      </c>
      <c r="C25" s="14">
        <v>3</v>
      </c>
      <c r="D25" s="40" t="str">
        <f t="shared" si="15"/>
        <v>-</v>
      </c>
      <c r="E25" s="225" t="str">
        <f t="shared" si="1"/>
        <v/>
      </c>
      <c r="F25" s="225" t="str">
        <f t="shared" si="2"/>
        <v/>
      </c>
      <c r="G25" s="225" t="str">
        <f t="shared" si="3"/>
        <v/>
      </c>
      <c r="H25" s="225" t="str">
        <f t="shared" si="4"/>
        <v/>
      </c>
      <c r="I25" s="225" t="str">
        <f t="shared" si="5"/>
        <v/>
      </c>
      <c r="J25" s="225" t="str">
        <f t="shared" si="6"/>
        <v/>
      </c>
      <c r="K25" s="225" t="str">
        <f t="shared" si="7"/>
        <v/>
      </c>
      <c r="L25" s="225" t="str">
        <f t="shared" si="8"/>
        <v/>
      </c>
      <c r="M25" s="225" t="str">
        <f t="shared" si="9"/>
        <v/>
      </c>
      <c r="N25" s="225" t="str">
        <f t="shared" si="10"/>
        <v/>
      </c>
      <c r="O25" s="225" t="str">
        <f t="shared" si="11"/>
        <v/>
      </c>
      <c r="P25" s="225" t="str">
        <f t="shared" si="12"/>
        <v/>
      </c>
      <c r="Q25" s="225" t="str">
        <f t="shared" si="13"/>
        <v/>
      </c>
      <c r="R25" s="225" t="str">
        <f t="shared" si="14"/>
        <v/>
      </c>
      <c r="S25" s="37"/>
    </row>
    <row r="26" spans="1:19" ht="38.25" hidden="1" outlineLevel="1" x14ac:dyDescent="0.2">
      <c r="A26" s="222" t="s">
        <v>28</v>
      </c>
      <c r="B26" s="207" t="s">
        <v>29</v>
      </c>
      <c r="C26" s="14">
        <v>3</v>
      </c>
      <c r="D26" s="40" t="str">
        <f t="shared" si="15"/>
        <v>-</v>
      </c>
      <c r="E26" s="225" t="str">
        <f t="shared" si="1"/>
        <v/>
      </c>
      <c r="F26" s="225" t="str">
        <f t="shared" si="2"/>
        <v/>
      </c>
      <c r="G26" s="225" t="str">
        <f t="shared" si="3"/>
        <v/>
      </c>
      <c r="H26" s="225" t="str">
        <f t="shared" si="4"/>
        <v/>
      </c>
      <c r="I26" s="225" t="str">
        <f t="shared" si="5"/>
        <v/>
      </c>
      <c r="J26" s="225" t="str">
        <f t="shared" si="6"/>
        <v/>
      </c>
      <c r="K26" s="225" t="str">
        <f t="shared" si="7"/>
        <v/>
      </c>
      <c r="L26" s="225" t="str">
        <f t="shared" si="8"/>
        <v/>
      </c>
      <c r="M26" s="225" t="str">
        <f t="shared" si="9"/>
        <v/>
      </c>
      <c r="N26" s="225" t="str">
        <f t="shared" si="10"/>
        <v/>
      </c>
      <c r="O26" s="225" t="str">
        <f t="shared" si="11"/>
        <v/>
      </c>
      <c r="P26" s="225" t="str">
        <f t="shared" si="12"/>
        <v/>
      </c>
      <c r="Q26" s="225" t="str">
        <f t="shared" si="13"/>
        <v/>
      </c>
      <c r="R26" s="225" t="str">
        <f t="shared" si="14"/>
        <v/>
      </c>
      <c r="S26" s="37"/>
    </row>
    <row r="27" spans="1:19" ht="38.25" hidden="1" outlineLevel="1" x14ac:dyDescent="0.2">
      <c r="A27" s="222" t="s">
        <v>30</v>
      </c>
      <c r="B27" s="207" t="s">
        <v>933</v>
      </c>
      <c r="C27" s="14">
        <v>1</v>
      </c>
      <c r="D27" s="40" t="str">
        <f t="shared" si="15"/>
        <v>-</v>
      </c>
      <c r="E27" s="225" t="str">
        <f t="shared" si="1"/>
        <v/>
      </c>
      <c r="F27" s="225" t="str">
        <f t="shared" si="2"/>
        <v/>
      </c>
      <c r="G27" s="225" t="str">
        <f t="shared" si="3"/>
        <v/>
      </c>
      <c r="H27" s="225" t="str">
        <f t="shared" si="4"/>
        <v/>
      </c>
      <c r="I27" s="225" t="str">
        <f t="shared" si="5"/>
        <v/>
      </c>
      <c r="J27" s="225" t="str">
        <f t="shared" si="6"/>
        <v/>
      </c>
      <c r="K27" s="225" t="str">
        <f t="shared" si="7"/>
        <v/>
      </c>
      <c r="L27" s="225" t="str">
        <f t="shared" si="8"/>
        <v/>
      </c>
      <c r="M27" s="225" t="str">
        <f t="shared" si="9"/>
        <v/>
      </c>
      <c r="N27" s="225" t="str">
        <f t="shared" si="10"/>
        <v/>
      </c>
      <c r="O27" s="225" t="str">
        <f t="shared" si="11"/>
        <v/>
      </c>
      <c r="P27" s="225" t="str">
        <f t="shared" si="12"/>
        <v/>
      </c>
      <c r="Q27" s="225" t="str">
        <f t="shared" si="13"/>
        <v/>
      </c>
      <c r="R27" s="225" t="str">
        <f t="shared" si="14"/>
        <v/>
      </c>
      <c r="S27" s="37"/>
    </row>
    <row r="28" spans="1:19" ht="25.5" hidden="1" outlineLevel="1" x14ac:dyDescent="0.2">
      <c r="A28" s="222" t="s">
        <v>31</v>
      </c>
      <c r="B28" s="207" t="s">
        <v>32</v>
      </c>
      <c r="C28" s="14">
        <v>1</v>
      </c>
      <c r="D28" s="40" t="str">
        <f t="shared" si="15"/>
        <v>-</v>
      </c>
      <c r="E28" s="225" t="str">
        <f t="shared" si="1"/>
        <v/>
      </c>
      <c r="F28" s="225" t="str">
        <f t="shared" si="2"/>
        <v/>
      </c>
      <c r="G28" s="225" t="str">
        <f t="shared" si="3"/>
        <v/>
      </c>
      <c r="H28" s="225" t="str">
        <f t="shared" si="4"/>
        <v/>
      </c>
      <c r="I28" s="225" t="str">
        <f t="shared" si="5"/>
        <v/>
      </c>
      <c r="J28" s="225" t="str">
        <f t="shared" si="6"/>
        <v/>
      </c>
      <c r="K28" s="225" t="str">
        <f t="shared" si="7"/>
        <v/>
      </c>
      <c r="L28" s="225" t="str">
        <f t="shared" si="8"/>
        <v/>
      </c>
      <c r="M28" s="225" t="str">
        <f t="shared" si="9"/>
        <v/>
      </c>
      <c r="N28" s="225" t="str">
        <f t="shared" si="10"/>
        <v/>
      </c>
      <c r="O28" s="225" t="str">
        <f t="shared" si="11"/>
        <v/>
      </c>
      <c r="P28" s="225" t="str">
        <f t="shared" si="12"/>
        <v/>
      </c>
      <c r="Q28" s="225" t="str">
        <f t="shared" si="13"/>
        <v/>
      </c>
      <c r="R28" s="225" t="str">
        <f t="shared" si="14"/>
        <v/>
      </c>
      <c r="S28" s="37"/>
    </row>
    <row r="29" spans="1:19" ht="25.5" hidden="1" outlineLevel="1" x14ac:dyDescent="0.2">
      <c r="A29" s="222" t="s">
        <v>33</v>
      </c>
      <c r="B29" s="207" t="s">
        <v>34</v>
      </c>
      <c r="C29" s="14">
        <v>1</v>
      </c>
      <c r="D29" s="40" t="str">
        <f t="shared" si="15"/>
        <v>-</v>
      </c>
      <c r="E29" s="225" t="str">
        <f t="shared" si="1"/>
        <v/>
      </c>
      <c r="F29" s="225" t="str">
        <f t="shared" si="2"/>
        <v/>
      </c>
      <c r="G29" s="225" t="str">
        <f t="shared" si="3"/>
        <v/>
      </c>
      <c r="H29" s="225" t="str">
        <f t="shared" si="4"/>
        <v/>
      </c>
      <c r="I29" s="225" t="str">
        <f t="shared" si="5"/>
        <v/>
      </c>
      <c r="J29" s="225" t="str">
        <f t="shared" si="6"/>
        <v/>
      </c>
      <c r="K29" s="225" t="str">
        <f t="shared" si="7"/>
        <v/>
      </c>
      <c r="L29" s="225" t="str">
        <f t="shared" si="8"/>
        <v/>
      </c>
      <c r="M29" s="225" t="str">
        <f t="shared" si="9"/>
        <v/>
      </c>
      <c r="N29" s="225" t="str">
        <f t="shared" si="10"/>
        <v/>
      </c>
      <c r="O29" s="225" t="str">
        <f t="shared" si="11"/>
        <v/>
      </c>
      <c r="P29" s="225" t="str">
        <f t="shared" si="12"/>
        <v/>
      </c>
      <c r="Q29" s="225" t="str">
        <f t="shared" si="13"/>
        <v/>
      </c>
      <c r="R29" s="225" t="str">
        <f t="shared" si="14"/>
        <v/>
      </c>
      <c r="S29" s="37"/>
    </row>
    <row r="30" spans="1:19" ht="38.25" hidden="1" outlineLevel="1" x14ac:dyDescent="0.2">
      <c r="A30" s="222" t="s">
        <v>35</v>
      </c>
      <c r="B30" s="207" t="s">
        <v>36</v>
      </c>
      <c r="C30" s="14">
        <v>3</v>
      </c>
      <c r="D30" s="40" t="str">
        <f t="shared" si="15"/>
        <v>-</v>
      </c>
      <c r="E30" s="225" t="str">
        <f t="shared" si="1"/>
        <v/>
      </c>
      <c r="F30" s="225" t="str">
        <f t="shared" si="2"/>
        <v/>
      </c>
      <c r="G30" s="225" t="str">
        <f t="shared" si="3"/>
        <v/>
      </c>
      <c r="H30" s="225" t="str">
        <f t="shared" si="4"/>
        <v/>
      </c>
      <c r="I30" s="225" t="str">
        <f t="shared" si="5"/>
        <v/>
      </c>
      <c r="J30" s="225" t="str">
        <f t="shared" si="6"/>
        <v/>
      </c>
      <c r="K30" s="225" t="str">
        <f t="shared" si="7"/>
        <v/>
      </c>
      <c r="L30" s="225" t="str">
        <f t="shared" si="8"/>
        <v/>
      </c>
      <c r="M30" s="225" t="str">
        <f t="shared" si="9"/>
        <v/>
      </c>
      <c r="N30" s="225" t="str">
        <f t="shared" si="10"/>
        <v/>
      </c>
      <c r="O30" s="225" t="str">
        <f t="shared" si="11"/>
        <v/>
      </c>
      <c r="P30" s="225" t="str">
        <f t="shared" si="12"/>
        <v/>
      </c>
      <c r="Q30" s="225" t="str">
        <f t="shared" si="13"/>
        <v/>
      </c>
      <c r="R30" s="225" t="str">
        <f t="shared" si="14"/>
        <v/>
      </c>
      <c r="S30" s="37"/>
    </row>
    <row r="31" spans="1:19" ht="38.25" hidden="1" outlineLevel="1" x14ac:dyDescent="0.2">
      <c r="A31" s="222" t="s">
        <v>37</v>
      </c>
      <c r="B31" s="204" t="s">
        <v>38</v>
      </c>
      <c r="C31" s="14">
        <v>3</v>
      </c>
      <c r="D31" s="40" t="str">
        <f t="shared" si="15"/>
        <v>-</v>
      </c>
      <c r="E31" s="225" t="str">
        <f t="shared" si="1"/>
        <v/>
      </c>
      <c r="F31" s="225" t="str">
        <f t="shared" si="2"/>
        <v/>
      </c>
      <c r="G31" s="225" t="str">
        <f t="shared" si="3"/>
        <v/>
      </c>
      <c r="H31" s="225" t="str">
        <f t="shared" si="4"/>
        <v/>
      </c>
      <c r="I31" s="225" t="str">
        <f t="shared" si="5"/>
        <v/>
      </c>
      <c r="J31" s="225" t="str">
        <f t="shared" si="6"/>
        <v/>
      </c>
      <c r="K31" s="225" t="str">
        <f t="shared" si="7"/>
        <v/>
      </c>
      <c r="L31" s="225" t="str">
        <f t="shared" si="8"/>
        <v/>
      </c>
      <c r="M31" s="225" t="str">
        <f t="shared" si="9"/>
        <v/>
      </c>
      <c r="N31" s="225" t="str">
        <f t="shared" si="10"/>
        <v/>
      </c>
      <c r="O31" s="225" t="str">
        <f t="shared" si="11"/>
        <v/>
      </c>
      <c r="P31" s="225" t="str">
        <f t="shared" si="12"/>
        <v/>
      </c>
      <c r="Q31" s="225" t="str">
        <f t="shared" si="13"/>
        <v/>
      </c>
      <c r="R31" s="225" t="str">
        <f t="shared" si="14"/>
        <v/>
      </c>
      <c r="S31" s="37"/>
    </row>
    <row r="32" spans="1:19" ht="38.25" hidden="1" outlineLevel="1" x14ac:dyDescent="0.2">
      <c r="A32" s="212" t="s">
        <v>39</v>
      </c>
      <c r="B32" s="206" t="s">
        <v>806</v>
      </c>
      <c r="C32" s="14">
        <v>3</v>
      </c>
      <c r="D32" s="40" t="str">
        <f t="shared" si="15"/>
        <v>-</v>
      </c>
      <c r="E32" s="225" t="str">
        <f t="shared" si="1"/>
        <v/>
      </c>
      <c r="F32" s="225" t="str">
        <f t="shared" si="2"/>
        <v/>
      </c>
      <c r="G32" s="225" t="str">
        <f t="shared" si="3"/>
        <v/>
      </c>
      <c r="H32" s="225" t="str">
        <f t="shared" si="4"/>
        <v/>
      </c>
      <c r="I32" s="225" t="str">
        <f t="shared" si="5"/>
        <v/>
      </c>
      <c r="J32" s="225" t="str">
        <f t="shared" si="6"/>
        <v/>
      </c>
      <c r="K32" s="225" t="str">
        <f t="shared" si="7"/>
        <v/>
      </c>
      <c r="L32" s="225" t="str">
        <f t="shared" si="8"/>
        <v/>
      </c>
      <c r="M32" s="225" t="str">
        <f t="shared" si="9"/>
        <v/>
      </c>
      <c r="N32" s="225" t="str">
        <f t="shared" si="10"/>
        <v/>
      </c>
      <c r="O32" s="225" t="str">
        <f t="shared" si="11"/>
        <v/>
      </c>
      <c r="P32" s="225" t="str">
        <f t="shared" si="12"/>
        <v/>
      </c>
      <c r="Q32" s="225" t="str">
        <f t="shared" si="13"/>
        <v/>
      </c>
      <c r="R32" s="225" t="str">
        <f t="shared" si="14"/>
        <v/>
      </c>
      <c r="S32" s="37"/>
    </row>
    <row r="33" spans="1:19" ht="51" hidden="1" outlineLevel="1" x14ac:dyDescent="0.2">
      <c r="A33" s="212" t="s">
        <v>40</v>
      </c>
      <c r="B33" s="206" t="s">
        <v>807</v>
      </c>
      <c r="C33" s="14">
        <v>3</v>
      </c>
      <c r="D33" s="40" t="str">
        <f t="shared" si="15"/>
        <v>-</v>
      </c>
      <c r="E33" s="225" t="str">
        <f t="shared" si="1"/>
        <v/>
      </c>
      <c r="F33" s="225" t="str">
        <f t="shared" si="2"/>
        <v/>
      </c>
      <c r="G33" s="225" t="str">
        <f t="shared" si="3"/>
        <v/>
      </c>
      <c r="H33" s="225" t="str">
        <f t="shared" si="4"/>
        <v/>
      </c>
      <c r="I33" s="225" t="str">
        <f t="shared" si="5"/>
        <v/>
      </c>
      <c r="J33" s="225" t="str">
        <f t="shared" si="6"/>
        <v/>
      </c>
      <c r="K33" s="225" t="str">
        <f t="shared" si="7"/>
        <v/>
      </c>
      <c r="L33" s="225" t="str">
        <f t="shared" si="8"/>
        <v/>
      </c>
      <c r="M33" s="225" t="str">
        <f t="shared" si="9"/>
        <v/>
      </c>
      <c r="N33" s="225" t="str">
        <f t="shared" si="10"/>
        <v/>
      </c>
      <c r="O33" s="225" t="str">
        <f t="shared" si="11"/>
        <v/>
      </c>
      <c r="P33" s="225" t="str">
        <f t="shared" si="12"/>
        <v/>
      </c>
      <c r="Q33" s="225" t="str">
        <f t="shared" si="13"/>
        <v/>
      </c>
      <c r="R33" s="225" t="str">
        <f t="shared" si="14"/>
        <v/>
      </c>
      <c r="S33" s="37"/>
    </row>
    <row r="34" spans="1:19" ht="51" hidden="1" outlineLevel="1" x14ac:dyDescent="0.2">
      <c r="A34" s="212" t="s">
        <v>41</v>
      </c>
      <c r="B34" s="206" t="s">
        <v>42</v>
      </c>
      <c r="C34" s="14">
        <v>3</v>
      </c>
      <c r="D34" s="40" t="str">
        <f t="shared" si="15"/>
        <v>-</v>
      </c>
      <c r="E34" s="225" t="str">
        <f t="shared" si="1"/>
        <v/>
      </c>
      <c r="F34" s="225" t="str">
        <f t="shared" si="2"/>
        <v/>
      </c>
      <c r="G34" s="225" t="str">
        <f t="shared" si="3"/>
        <v/>
      </c>
      <c r="H34" s="225" t="str">
        <f t="shared" si="4"/>
        <v/>
      </c>
      <c r="I34" s="225" t="str">
        <f t="shared" si="5"/>
        <v/>
      </c>
      <c r="J34" s="225" t="str">
        <f t="shared" si="6"/>
        <v/>
      </c>
      <c r="K34" s="225" t="str">
        <f t="shared" si="7"/>
        <v/>
      </c>
      <c r="L34" s="225" t="str">
        <f t="shared" si="8"/>
        <v/>
      </c>
      <c r="M34" s="225" t="str">
        <f t="shared" si="9"/>
        <v/>
      </c>
      <c r="N34" s="225" t="str">
        <f t="shared" si="10"/>
        <v/>
      </c>
      <c r="O34" s="225" t="str">
        <f t="shared" si="11"/>
        <v/>
      </c>
      <c r="P34" s="225" t="str">
        <f t="shared" si="12"/>
        <v/>
      </c>
      <c r="Q34" s="225" t="str">
        <f t="shared" si="13"/>
        <v/>
      </c>
      <c r="R34" s="225" t="str">
        <f t="shared" si="14"/>
        <v/>
      </c>
      <c r="S34" s="37"/>
    </row>
    <row r="35" spans="1:19" ht="51" hidden="1" outlineLevel="1" x14ac:dyDescent="0.2">
      <c r="A35" s="212" t="s">
        <v>43</v>
      </c>
      <c r="B35" s="206" t="s">
        <v>808</v>
      </c>
      <c r="C35" s="14">
        <v>3</v>
      </c>
      <c r="D35" s="40" t="str">
        <f t="shared" si="15"/>
        <v>-</v>
      </c>
      <c r="E35" s="225" t="str">
        <f t="shared" si="1"/>
        <v/>
      </c>
      <c r="F35" s="225" t="str">
        <f t="shared" si="2"/>
        <v/>
      </c>
      <c r="G35" s="225" t="str">
        <f t="shared" si="3"/>
        <v/>
      </c>
      <c r="H35" s="225" t="str">
        <f t="shared" si="4"/>
        <v/>
      </c>
      <c r="I35" s="225" t="str">
        <f t="shared" si="5"/>
        <v/>
      </c>
      <c r="J35" s="225" t="str">
        <f t="shared" si="6"/>
        <v/>
      </c>
      <c r="K35" s="225" t="str">
        <f t="shared" si="7"/>
        <v/>
      </c>
      <c r="L35" s="225" t="str">
        <f t="shared" si="8"/>
        <v/>
      </c>
      <c r="M35" s="225" t="str">
        <f t="shared" si="9"/>
        <v/>
      </c>
      <c r="N35" s="225" t="str">
        <f t="shared" si="10"/>
        <v/>
      </c>
      <c r="O35" s="225" t="str">
        <f t="shared" si="11"/>
        <v/>
      </c>
      <c r="P35" s="225" t="str">
        <f t="shared" si="12"/>
        <v/>
      </c>
      <c r="Q35" s="225" t="str">
        <f t="shared" si="13"/>
        <v/>
      </c>
      <c r="R35" s="225" t="str">
        <f t="shared" si="14"/>
        <v/>
      </c>
      <c r="S35" s="37"/>
    </row>
    <row r="36" spans="1:19" ht="38.25" hidden="1" outlineLevel="1" x14ac:dyDescent="0.2">
      <c r="A36" s="212" t="s">
        <v>44</v>
      </c>
      <c r="B36" s="206" t="s">
        <v>45</v>
      </c>
      <c r="C36" s="14">
        <v>3</v>
      </c>
      <c r="D36" s="40" t="str">
        <f t="shared" si="15"/>
        <v>-</v>
      </c>
      <c r="E36" s="225" t="str">
        <f t="shared" si="1"/>
        <v/>
      </c>
      <c r="F36" s="225" t="str">
        <f t="shared" si="2"/>
        <v/>
      </c>
      <c r="G36" s="225" t="str">
        <f t="shared" si="3"/>
        <v/>
      </c>
      <c r="H36" s="225" t="str">
        <f t="shared" si="4"/>
        <v/>
      </c>
      <c r="I36" s="225" t="str">
        <f t="shared" si="5"/>
        <v/>
      </c>
      <c r="J36" s="225" t="str">
        <f t="shared" si="6"/>
        <v/>
      </c>
      <c r="K36" s="225" t="str">
        <f t="shared" si="7"/>
        <v/>
      </c>
      <c r="L36" s="225" t="str">
        <f t="shared" si="8"/>
        <v/>
      </c>
      <c r="M36" s="225" t="str">
        <f t="shared" si="9"/>
        <v/>
      </c>
      <c r="N36" s="225" t="str">
        <f t="shared" si="10"/>
        <v/>
      </c>
      <c r="O36" s="225" t="str">
        <f t="shared" si="11"/>
        <v/>
      </c>
      <c r="P36" s="225" t="str">
        <f t="shared" si="12"/>
        <v/>
      </c>
      <c r="Q36" s="225" t="str">
        <f t="shared" si="13"/>
        <v/>
      </c>
      <c r="R36" s="225" t="str">
        <f t="shared" si="14"/>
        <v/>
      </c>
      <c r="S36" s="37"/>
    </row>
    <row r="37" spans="1:19" ht="38.25" hidden="1" outlineLevel="1" x14ac:dyDescent="0.2">
      <c r="A37" s="212" t="s">
        <v>46</v>
      </c>
      <c r="B37" s="206" t="s">
        <v>809</v>
      </c>
      <c r="C37" s="14">
        <v>3</v>
      </c>
      <c r="D37" s="40" t="str">
        <f t="shared" si="15"/>
        <v>-</v>
      </c>
      <c r="E37" s="225" t="str">
        <f t="shared" si="1"/>
        <v/>
      </c>
      <c r="F37" s="225" t="str">
        <f t="shared" si="2"/>
        <v/>
      </c>
      <c r="G37" s="225" t="str">
        <f t="shared" si="3"/>
        <v/>
      </c>
      <c r="H37" s="225" t="str">
        <f t="shared" si="4"/>
        <v/>
      </c>
      <c r="I37" s="225" t="str">
        <f t="shared" si="5"/>
        <v/>
      </c>
      <c r="J37" s="225" t="str">
        <f t="shared" si="6"/>
        <v/>
      </c>
      <c r="K37" s="225" t="str">
        <f t="shared" si="7"/>
        <v/>
      </c>
      <c r="L37" s="225" t="str">
        <f t="shared" si="8"/>
        <v/>
      </c>
      <c r="M37" s="225" t="str">
        <f t="shared" si="9"/>
        <v/>
      </c>
      <c r="N37" s="225" t="str">
        <f t="shared" si="10"/>
        <v/>
      </c>
      <c r="O37" s="225" t="str">
        <f t="shared" si="11"/>
        <v/>
      </c>
      <c r="P37" s="225" t="str">
        <f t="shared" si="12"/>
        <v/>
      </c>
      <c r="Q37" s="225" t="str">
        <f t="shared" si="13"/>
        <v/>
      </c>
      <c r="R37" s="225" t="str">
        <f t="shared" si="14"/>
        <v/>
      </c>
      <c r="S37" s="37"/>
    </row>
    <row r="38" spans="1:19" ht="51" hidden="1" outlineLevel="1" x14ac:dyDescent="0.2">
      <c r="A38" s="212" t="s">
        <v>47</v>
      </c>
      <c r="B38" s="206" t="s">
        <v>810</v>
      </c>
      <c r="C38" s="14">
        <v>3</v>
      </c>
      <c r="D38" s="40" t="str">
        <f t="shared" si="15"/>
        <v>-</v>
      </c>
      <c r="E38" s="225" t="str">
        <f t="shared" si="1"/>
        <v/>
      </c>
      <c r="F38" s="225" t="str">
        <f t="shared" si="2"/>
        <v/>
      </c>
      <c r="G38" s="225" t="str">
        <f t="shared" si="3"/>
        <v/>
      </c>
      <c r="H38" s="225" t="str">
        <f t="shared" si="4"/>
        <v/>
      </c>
      <c r="I38" s="225" t="str">
        <f t="shared" si="5"/>
        <v/>
      </c>
      <c r="J38" s="225" t="str">
        <f t="shared" si="6"/>
        <v/>
      </c>
      <c r="K38" s="225" t="str">
        <f t="shared" si="7"/>
        <v/>
      </c>
      <c r="L38" s="225" t="str">
        <f t="shared" si="8"/>
        <v/>
      </c>
      <c r="M38" s="225" t="str">
        <f t="shared" si="9"/>
        <v/>
      </c>
      <c r="N38" s="225" t="str">
        <f t="shared" si="10"/>
        <v/>
      </c>
      <c r="O38" s="225" t="str">
        <f t="shared" si="11"/>
        <v/>
      </c>
      <c r="P38" s="225" t="str">
        <f t="shared" si="12"/>
        <v/>
      </c>
      <c r="Q38" s="225" t="str">
        <f t="shared" si="13"/>
        <v/>
      </c>
      <c r="R38" s="225" t="str">
        <f t="shared" si="14"/>
        <v/>
      </c>
      <c r="S38" s="37"/>
    </row>
    <row r="39" spans="1:19" ht="38.25" hidden="1" outlineLevel="1" x14ac:dyDescent="0.2">
      <c r="A39" s="212" t="s">
        <v>48</v>
      </c>
      <c r="B39" s="206" t="s">
        <v>811</v>
      </c>
      <c r="C39" s="14">
        <v>3</v>
      </c>
      <c r="D39" s="40" t="str">
        <f t="shared" si="15"/>
        <v>-</v>
      </c>
      <c r="E39" s="225" t="str">
        <f t="shared" si="1"/>
        <v/>
      </c>
      <c r="F39" s="225" t="str">
        <f t="shared" si="2"/>
        <v/>
      </c>
      <c r="G39" s="225" t="str">
        <f t="shared" si="3"/>
        <v/>
      </c>
      <c r="H39" s="225" t="str">
        <f t="shared" si="4"/>
        <v/>
      </c>
      <c r="I39" s="225" t="str">
        <f t="shared" si="5"/>
        <v/>
      </c>
      <c r="J39" s="225" t="str">
        <f t="shared" si="6"/>
        <v/>
      </c>
      <c r="K39" s="225" t="str">
        <f t="shared" si="7"/>
        <v/>
      </c>
      <c r="L39" s="225" t="str">
        <f t="shared" si="8"/>
        <v/>
      </c>
      <c r="M39" s="225" t="str">
        <f t="shared" si="9"/>
        <v/>
      </c>
      <c r="N39" s="225" t="str">
        <f t="shared" si="10"/>
        <v/>
      </c>
      <c r="O39" s="225" t="str">
        <f t="shared" si="11"/>
        <v/>
      </c>
      <c r="P39" s="225" t="str">
        <f t="shared" si="12"/>
        <v/>
      </c>
      <c r="Q39" s="225" t="str">
        <f t="shared" si="13"/>
        <v/>
      </c>
      <c r="R39" s="225" t="str">
        <f t="shared" si="14"/>
        <v/>
      </c>
      <c r="S39" s="37"/>
    </row>
    <row r="40" spans="1:19" ht="51" hidden="1" outlineLevel="1" x14ac:dyDescent="0.2">
      <c r="A40" s="212" t="s">
        <v>49</v>
      </c>
      <c r="B40" s="206" t="s">
        <v>51</v>
      </c>
      <c r="C40" s="14">
        <v>1</v>
      </c>
      <c r="D40" s="40" t="str">
        <f t="shared" si="15"/>
        <v>-</v>
      </c>
      <c r="E40" s="225" t="str">
        <f t="shared" si="1"/>
        <v/>
      </c>
      <c r="F40" s="225" t="str">
        <f t="shared" si="2"/>
        <v/>
      </c>
      <c r="G40" s="225" t="str">
        <f t="shared" si="3"/>
        <v/>
      </c>
      <c r="H40" s="225" t="str">
        <f t="shared" si="4"/>
        <v/>
      </c>
      <c r="I40" s="225" t="str">
        <f t="shared" si="5"/>
        <v/>
      </c>
      <c r="J40" s="225" t="str">
        <f t="shared" si="6"/>
        <v/>
      </c>
      <c r="K40" s="225" t="str">
        <f t="shared" si="7"/>
        <v/>
      </c>
      <c r="L40" s="225" t="str">
        <f t="shared" si="8"/>
        <v/>
      </c>
      <c r="M40" s="225" t="str">
        <f t="shared" si="9"/>
        <v/>
      </c>
      <c r="N40" s="225" t="str">
        <f t="shared" si="10"/>
        <v/>
      </c>
      <c r="O40" s="225" t="str">
        <f t="shared" si="11"/>
        <v/>
      </c>
      <c r="P40" s="225" t="str">
        <f t="shared" si="12"/>
        <v/>
      </c>
      <c r="Q40" s="225" t="str">
        <f t="shared" si="13"/>
        <v/>
      </c>
      <c r="R40" s="225" t="str">
        <f t="shared" si="14"/>
        <v/>
      </c>
      <c r="S40" s="37"/>
    </row>
    <row r="41" spans="1:19" ht="51" hidden="1" outlineLevel="1" x14ac:dyDescent="0.2">
      <c r="A41" s="212" t="s">
        <v>50</v>
      </c>
      <c r="B41" s="206" t="s">
        <v>52</v>
      </c>
      <c r="C41" s="14">
        <v>1</v>
      </c>
      <c r="D41" s="40" t="str">
        <f t="shared" si="15"/>
        <v>-</v>
      </c>
      <c r="E41" s="225" t="str">
        <f t="shared" si="1"/>
        <v/>
      </c>
      <c r="F41" s="225" t="str">
        <f t="shared" si="2"/>
        <v/>
      </c>
      <c r="G41" s="225" t="str">
        <f t="shared" si="3"/>
        <v/>
      </c>
      <c r="H41" s="225" t="str">
        <f t="shared" si="4"/>
        <v/>
      </c>
      <c r="I41" s="225" t="str">
        <f t="shared" si="5"/>
        <v/>
      </c>
      <c r="J41" s="225" t="str">
        <f t="shared" si="6"/>
        <v/>
      </c>
      <c r="K41" s="225" t="str">
        <f t="shared" si="7"/>
        <v/>
      </c>
      <c r="L41" s="225" t="str">
        <f t="shared" si="8"/>
        <v/>
      </c>
      <c r="M41" s="225" t="str">
        <f t="shared" si="9"/>
        <v/>
      </c>
      <c r="N41" s="225" t="str">
        <f t="shared" si="10"/>
        <v/>
      </c>
      <c r="O41" s="225" t="str">
        <f t="shared" si="11"/>
        <v/>
      </c>
      <c r="P41" s="225" t="str">
        <f t="shared" si="12"/>
        <v/>
      </c>
      <c r="Q41" s="225" t="str">
        <f t="shared" si="13"/>
        <v/>
      </c>
      <c r="R41" s="225" t="str">
        <f t="shared" si="14"/>
        <v/>
      </c>
      <c r="S41" s="37"/>
    </row>
    <row r="42" spans="1:19" collapsed="1" x14ac:dyDescent="0.2">
      <c r="A42" s="222">
        <v>5.3</v>
      </c>
      <c r="B42" s="204" t="s">
        <v>812</v>
      </c>
      <c r="C42" s="14">
        <v>0</v>
      </c>
      <c r="D42" s="79">
        <f>SUM(D43:D46)</f>
        <v>0</v>
      </c>
      <c r="E42" s="225" t="str">
        <f t="shared" si="1"/>
        <v>N/A</v>
      </c>
      <c r="F42" s="225" t="str">
        <f t="shared" si="2"/>
        <v>N/A</v>
      </c>
      <c r="G42" s="225" t="str">
        <f t="shared" si="3"/>
        <v>N/A</v>
      </c>
      <c r="H42" s="225" t="str">
        <f t="shared" si="4"/>
        <v>N/A</v>
      </c>
      <c r="I42" s="225" t="str">
        <f t="shared" si="5"/>
        <v>N/A</v>
      </c>
      <c r="J42" s="225" t="str">
        <f t="shared" si="6"/>
        <v>N/A</v>
      </c>
      <c r="K42" s="225" t="str">
        <f t="shared" si="7"/>
        <v>N/A</v>
      </c>
      <c r="L42" s="225" t="str">
        <f t="shared" si="8"/>
        <v>N/A</v>
      </c>
      <c r="M42" s="225" t="str">
        <f t="shared" si="9"/>
        <v>N/A</v>
      </c>
      <c r="N42" s="225" t="str">
        <f t="shared" si="10"/>
        <v>N/A</v>
      </c>
      <c r="O42" s="225" t="str">
        <f t="shared" si="11"/>
        <v>N/A</v>
      </c>
      <c r="P42" s="225" t="str">
        <f t="shared" si="12"/>
        <v>N/A</v>
      </c>
      <c r="Q42" s="225" t="str">
        <f t="shared" si="13"/>
        <v>N/A</v>
      </c>
      <c r="R42" s="225" t="str">
        <f t="shared" si="14"/>
        <v>N/A</v>
      </c>
      <c r="S42" s="37"/>
    </row>
    <row r="43" spans="1:19" hidden="1" outlineLevel="1" x14ac:dyDescent="0.2">
      <c r="A43" s="222" t="s">
        <v>53</v>
      </c>
      <c r="B43" s="207" t="s">
        <v>54</v>
      </c>
      <c r="C43" s="14">
        <v>1</v>
      </c>
      <c r="D43" s="40" t="str">
        <f t="shared" si="15"/>
        <v>-</v>
      </c>
      <c r="E43" s="225" t="str">
        <f t="shared" si="1"/>
        <v/>
      </c>
      <c r="F43" s="225" t="str">
        <f t="shared" si="2"/>
        <v/>
      </c>
      <c r="G43" s="225" t="str">
        <f t="shared" si="3"/>
        <v/>
      </c>
      <c r="H43" s="225" t="str">
        <f t="shared" si="4"/>
        <v/>
      </c>
      <c r="I43" s="225" t="str">
        <f t="shared" si="5"/>
        <v/>
      </c>
      <c r="J43" s="225" t="str">
        <f t="shared" si="6"/>
        <v/>
      </c>
      <c r="K43" s="225" t="str">
        <f t="shared" si="7"/>
        <v/>
      </c>
      <c r="L43" s="225" t="str">
        <f t="shared" si="8"/>
        <v/>
      </c>
      <c r="M43" s="225" t="str">
        <f t="shared" si="9"/>
        <v/>
      </c>
      <c r="N43" s="225" t="str">
        <f t="shared" si="10"/>
        <v/>
      </c>
      <c r="O43" s="225" t="str">
        <f t="shared" si="11"/>
        <v/>
      </c>
      <c r="P43" s="225" t="str">
        <f t="shared" si="12"/>
        <v/>
      </c>
      <c r="Q43" s="225" t="str">
        <f t="shared" si="13"/>
        <v/>
      </c>
      <c r="R43" s="225" t="str">
        <f t="shared" si="14"/>
        <v/>
      </c>
      <c r="S43" s="37"/>
    </row>
    <row r="44" spans="1:19" ht="51" hidden="1" outlineLevel="1" x14ac:dyDescent="0.2">
      <c r="A44" s="222" t="s">
        <v>55</v>
      </c>
      <c r="B44" s="207" t="s">
        <v>56</v>
      </c>
      <c r="C44" s="14">
        <v>3</v>
      </c>
      <c r="D44" s="40" t="str">
        <f t="shared" si="15"/>
        <v>-</v>
      </c>
      <c r="E44" s="225" t="str">
        <f t="shared" si="1"/>
        <v/>
      </c>
      <c r="F44" s="225" t="str">
        <f t="shared" si="2"/>
        <v/>
      </c>
      <c r="G44" s="225" t="str">
        <f t="shared" si="3"/>
        <v/>
      </c>
      <c r="H44" s="225" t="str">
        <f t="shared" si="4"/>
        <v/>
      </c>
      <c r="I44" s="225" t="str">
        <f t="shared" si="5"/>
        <v/>
      </c>
      <c r="J44" s="225" t="str">
        <f t="shared" si="6"/>
        <v/>
      </c>
      <c r="K44" s="225" t="str">
        <f t="shared" si="7"/>
        <v/>
      </c>
      <c r="L44" s="225" t="str">
        <f t="shared" si="8"/>
        <v/>
      </c>
      <c r="M44" s="225" t="str">
        <f t="shared" si="9"/>
        <v/>
      </c>
      <c r="N44" s="225" t="str">
        <f t="shared" si="10"/>
        <v/>
      </c>
      <c r="O44" s="225" t="str">
        <f t="shared" si="11"/>
        <v/>
      </c>
      <c r="P44" s="225" t="str">
        <f t="shared" si="12"/>
        <v/>
      </c>
      <c r="Q44" s="225" t="str">
        <f t="shared" si="13"/>
        <v/>
      </c>
      <c r="R44" s="225" t="str">
        <f t="shared" si="14"/>
        <v/>
      </c>
      <c r="S44" s="37"/>
    </row>
    <row r="45" spans="1:19" ht="25.5" hidden="1" outlineLevel="1" x14ac:dyDescent="0.2">
      <c r="A45" s="212" t="s">
        <v>57</v>
      </c>
      <c r="B45" s="206" t="s">
        <v>58</v>
      </c>
      <c r="C45" s="14">
        <v>1</v>
      </c>
      <c r="D45" s="40" t="str">
        <f t="shared" si="15"/>
        <v>-</v>
      </c>
      <c r="E45" s="225" t="str">
        <f t="shared" si="1"/>
        <v/>
      </c>
      <c r="F45" s="225" t="str">
        <f t="shared" si="2"/>
        <v/>
      </c>
      <c r="G45" s="225" t="str">
        <f t="shared" si="3"/>
        <v/>
      </c>
      <c r="H45" s="225" t="str">
        <f t="shared" si="4"/>
        <v/>
      </c>
      <c r="I45" s="225" t="str">
        <f t="shared" si="5"/>
        <v/>
      </c>
      <c r="J45" s="225" t="str">
        <f t="shared" si="6"/>
        <v/>
      </c>
      <c r="K45" s="225" t="str">
        <f t="shared" si="7"/>
        <v/>
      </c>
      <c r="L45" s="225" t="str">
        <f t="shared" si="8"/>
        <v/>
      </c>
      <c r="M45" s="225" t="str">
        <f t="shared" si="9"/>
        <v/>
      </c>
      <c r="N45" s="225" t="str">
        <f t="shared" si="10"/>
        <v/>
      </c>
      <c r="O45" s="225" t="str">
        <f t="shared" si="11"/>
        <v/>
      </c>
      <c r="P45" s="225" t="str">
        <f t="shared" si="12"/>
        <v/>
      </c>
      <c r="Q45" s="225" t="str">
        <f t="shared" si="13"/>
        <v/>
      </c>
      <c r="R45" s="225" t="str">
        <f t="shared" si="14"/>
        <v/>
      </c>
      <c r="S45" s="39"/>
    </row>
    <row r="46" spans="1:19" ht="25.5" hidden="1" outlineLevel="1" x14ac:dyDescent="0.2">
      <c r="A46" s="212" t="s">
        <v>59</v>
      </c>
      <c r="B46" s="206" t="s">
        <v>60</v>
      </c>
      <c r="C46" s="14">
        <v>1</v>
      </c>
      <c r="D46" s="40" t="str">
        <f t="shared" si="15"/>
        <v>-</v>
      </c>
      <c r="E46" s="225" t="str">
        <f t="shared" si="1"/>
        <v/>
      </c>
      <c r="F46" s="225" t="str">
        <f t="shared" si="2"/>
        <v/>
      </c>
      <c r="G46" s="225" t="str">
        <f t="shared" si="3"/>
        <v/>
      </c>
      <c r="H46" s="225" t="str">
        <f t="shared" si="4"/>
        <v/>
      </c>
      <c r="I46" s="225" t="str">
        <f t="shared" si="5"/>
        <v/>
      </c>
      <c r="J46" s="225" t="str">
        <f t="shared" si="6"/>
        <v/>
      </c>
      <c r="K46" s="225" t="str">
        <f t="shared" si="7"/>
        <v/>
      </c>
      <c r="L46" s="225" t="str">
        <f t="shared" si="8"/>
        <v/>
      </c>
      <c r="M46" s="225" t="str">
        <f t="shared" si="9"/>
        <v/>
      </c>
      <c r="N46" s="225" t="str">
        <f t="shared" si="10"/>
        <v/>
      </c>
      <c r="O46" s="225" t="str">
        <f t="shared" si="11"/>
        <v/>
      </c>
      <c r="P46" s="225" t="str">
        <f t="shared" si="12"/>
        <v/>
      </c>
      <c r="Q46" s="225" t="str">
        <f t="shared" si="13"/>
        <v/>
      </c>
      <c r="R46" s="225" t="str">
        <f t="shared" si="14"/>
        <v/>
      </c>
      <c r="S46" s="37"/>
    </row>
    <row r="47" spans="1:19" ht="13.5" collapsed="1" thickBot="1" x14ac:dyDescent="0.25">
      <c r="A47" s="222">
        <v>6</v>
      </c>
      <c r="B47" s="204" t="s">
        <v>813</v>
      </c>
      <c r="C47" s="14">
        <v>0</v>
      </c>
      <c r="D47" s="84">
        <f>D48+D59</f>
        <v>0</v>
      </c>
      <c r="E47" s="225" t="str">
        <f t="shared" si="1"/>
        <v>N/A</v>
      </c>
      <c r="F47" s="225" t="str">
        <f t="shared" si="2"/>
        <v>N/A</v>
      </c>
      <c r="G47" s="225" t="str">
        <f t="shared" si="3"/>
        <v>N/A</v>
      </c>
      <c r="H47" s="225" t="str">
        <f t="shared" si="4"/>
        <v>N/A</v>
      </c>
      <c r="I47" s="225" t="str">
        <f t="shared" si="5"/>
        <v>N/A</v>
      </c>
      <c r="J47" s="225" t="str">
        <f t="shared" si="6"/>
        <v>N/A</v>
      </c>
      <c r="K47" s="225" t="str">
        <f t="shared" si="7"/>
        <v>N/A</v>
      </c>
      <c r="L47" s="225" t="str">
        <f t="shared" si="8"/>
        <v>N/A</v>
      </c>
      <c r="M47" s="225" t="str">
        <f t="shared" si="9"/>
        <v>N/A</v>
      </c>
      <c r="N47" s="225" t="str">
        <f t="shared" si="10"/>
        <v>N/A</v>
      </c>
      <c r="O47" s="225" t="str">
        <f t="shared" si="11"/>
        <v>N/A</v>
      </c>
      <c r="P47" s="225" t="str">
        <f t="shared" si="12"/>
        <v>N/A</v>
      </c>
      <c r="Q47" s="225" t="str">
        <f t="shared" si="13"/>
        <v>N/A</v>
      </c>
      <c r="R47" s="225" t="str">
        <f t="shared" si="14"/>
        <v>N/A</v>
      </c>
      <c r="S47" s="37"/>
    </row>
    <row r="48" spans="1:19" ht="25.5" x14ac:dyDescent="0.2">
      <c r="A48" s="222">
        <v>6.1</v>
      </c>
      <c r="B48" s="204" t="s">
        <v>814</v>
      </c>
      <c r="C48" s="14">
        <v>0</v>
      </c>
      <c r="D48" s="80">
        <f>SUM(D49:D58)</f>
        <v>0</v>
      </c>
      <c r="E48" s="225" t="str">
        <f t="shared" si="1"/>
        <v>N/A</v>
      </c>
      <c r="F48" s="225" t="str">
        <f t="shared" si="2"/>
        <v>N/A</v>
      </c>
      <c r="G48" s="225" t="str">
        <f t="shared" si="3"/>
        <v>N/A</v>
      </c>
      <c r="H48" s="225" t="str">
        <f t="shared" si="4"/>
        <v>N/A</v>
      </c>
      <c r="I48" s="225" t="str">
        <f t="shared" si="5"/>
        <v>N/A</v>
      </c>
      <c r="J48" s="225" t="str">
        <f t="shared" si="6"/>
        <v>N/A</v>
      </c>
      <c r="K48" s="225" t="str">
        <f t="shared" si="7"/>
        <v>N/A</v>
      </c>
      <c r="L48" s="225" t="str">
        <f t="shared" si="8"/>
        <v>N/A</v>
      </c>
      <c r="M48" s="225" t="str">
        <f t="shared" si="9"/>
        <v>N/A</v>
      </c>
      <c r="N48" s="225" t="str">
        <f t="shared" si="10"/>
        <v>N/A</v>
      </c>
      <c r="O48" s="225" t="str">
        <f t="shared" si="11"/>
        <v>N/A</v>
      </c>
      <c r="P48" s="225" t="str">
        <f t="shared" si="12"/>
        <v>N/A</v>
      </c>
      <c r="Q48" s="225" t="str">
        <f t="shared" si="13"/>
        <v>N/A</v>
      </c>
      <c r="R48" s="225" t="str">
        <f t="shared" si="14"/>
        <v>N/A</v>
      </c>
      <c r="S48" s="37"/>
    </row>
    <row r="49" spans="1:19" s="83" customFormat="1" ht="77.25" hidden="1" outlineLevel="1" thickBot="1" x14ac:dyDescent="0.25">
      <c r="A49" s="222" t="s">
        <v>61</v>
      </c>
      <c r="B49" s="207" t="s">
        <v>62</v>
      </c>
      <c r="C49" s="14">
        <v>1</v>
      </c>
      <c r="D49" s="226" t="str">
        <f t="shared" si="15"/>
        <v>-</v>
      </c>
      <c r="E49" s="227"/>
      <c r="F49" s="225" t="str">
        <f t="shared" si="2"/>
        <v/>
      </c>
      <c r="G49" s="225" t="str">
        <f t="shared" si="3"/>
        <v/>
      </c>
      <c r="H49" s="225" t="str">
        <f t="shared" si="4"/>
        <v/>
      </c>
      <c r="I49" s="225" t="str">
        <f t="shared" si="5"/>
        <v/>
      </c>
      <c r="J49" s="225" t="str">
        <f t="shared" si="6"/>
        <v/>
      </c>
      <c r="K49" s="225" t="str">
        <f t="shared" si="7"/>
        <v/>
      </c>
      <c r="L49" s="225" t="str">
        <f t="shared" si="8"/>
        <v/>
      </c>
      <c r="M49" s="225" t="str">
        <f t="shared" si="9"/>
        <v/>
      </c>
      <c r="N49" s="225" t="str">
        <f t="shared" si="10"/>
        <v/>
      </c>
      <c r="O49" s="225" t="str">
        <f t="shared" si="11"/>
        <v/>
      </c>
      <c r="P49" s="225" t="str">
        <f t="shared" si="12"/>
        <v/>
      </c>
      <c r="Q49" s="225" t="str">
        <f t="shared" si="13"/>
        <v/>
      </c>
      <c r="R49" s="225" t="str">
        <f t="shared" si="14"/>
        <v/>
      </c>
      <c r="S49" s="82"/>
    </row>
    <row r="50" spans="1:19" ht="25.5" hidden="1" outlineLevel="1" x14ac:dyDescent="0.2">
      <c r="A50" s="222" t="s">
        <v>63</v>
      </c>
      <c r="B50" s="207" t="s">
        <v>64</v>
      </c>
      <c r="C50" s="14">
        <v>1</v>
      </c>
      <c r="D50" s="226" t="str">
        <f t="shared" si="15"/>
        <v>-</v>
      </c>
      <c r="E50" s="227" t="str">
        <f t="shared" si="1"/>
        <v/>
      </c>
      <c r="F50" s="225" t="str">
        <f t="shared" si="2"/>
        <v/>
      </c>
      <c r="G50" s="225" t="str">
        <f t="shared" si="3"/>
        <v/>
      </c>
      <c r="H50" s="225" t="str">
        <f t="shared" si="4"/>
        <v/>
      </c>
      <c r="I50" s="225" t="str">
        <f t="shared" si="5"/>
        <v/>
      </c>
      <c r="J50" s="225" t="str">
        <f t="shared" si="6"/>
        <v/>
      </c>
      <c r="K50" s="225" t="str">
        <f t="shared" si="7"/>
        <v/>
      </c>
      <c r="L50" s="225" t="str">
        <f t="shared" si="8"/>
        <v/>
      </c>
      <c r="M50" s="225" t="str">
        <f t="shared" si="9"/>
        <v/>
      </c>
      <c r="N50" s="225" t="str">
        <f t="shared" si="10"/>
        <v/>
      </c>
      <c r="O50" s="225" t="str">
        <f t="shared" si="11"/>
        <v/>
      </c>
      <c r="P50" s="225" t="str">
        <f t="shared" si="12"/>
        <v/>
      </c>
      <c r="Q50" s="225" t="str">
        <f t="shared" si="13"/>
        <v/>
      </c>
      <c r="R50" s="225" t="str">
        <f t="shared" si="14"/>
        <v/>
      </c>
      <c r="S50" s="81"/>
    </row>
    <row r="51" spans="1:19" hidden="1" outlineLevel="1" x14ac:dyDescent="0.2">
      <c r="A51" s="222" t="s">
        <v>65</v>
      </c>
      <c r="B51" s="207" t="s">
        <v>66</v>
      </c>
      <c r="C51" s="14">
        <v>1</v>
      </c>
      <c r="D51" s="226" t="str">
        <f t="shared" si="15"/>
        <v>-</v>
      </c>
      <c r="E51" s="227" t="str">
        <f t="shared" si="1"/>
        <v/>
      </c>
      <c r="F51" s="225" t="str">
        <f t="shared" si="2"/>
        <v/>
      </c>
      <c r="G51" s="225" t="str">
        <f t="shared" si="3"/>
        <v/>
      </c>
      <c r="H51" s="225" t="str">
        <f t="shared" si="4"/>
        <v/>
      </c>
      <c r="I51" s="225" t="str">
        <f t="shared" si="5"/>
        <v/>
      </c>
      <c r="J51" s="225" t="str">
        <f t="shared" si="6"/>
        <v/>
      </c>
      <c r="K51" s="225" t="str">
        <f t="shared" si="7"/>
        <v/>
      </c>
      <c r="L51" s="225" t="str">
        <f t="shared" si="8"/>
        <v/>
      </c>
      <c r="M51" s="225" t="str">
        <f t="shared" si="9"/>
        <v/>
      </c>
      <c r="N51" s="225" t="str">
        <f t="shared" si="10"/>
        <v/>
      </c>
      <c r="O51" s="225" t="str">
        <f t="shared" si="11"/>
        <v/>
      </c>
      <c r="P51" s="225" t="str">
        <f t="shared" si="12"/>
        <v/>
      </c>
      <c r="Q51" s="225" t="str">
        <f t="shared" si="13"/>
        <v/>
      </c>
      <c r="R51" s="225" t="str">
        <f t="shared" si="14"/>
        <v/>
      </c>
      <c r="S51" s="39"/>
    </row>
    <row r="52" spans="1:19" ht="25.5" hidden="1" outlineLevel="1" x14ac:dyDescent="0.2">
      <c r="A52" s="212" t="s">
        <v>67</v>
      </c>
      <c r="B52" s="206" t="s">
        <v>68</v>
      </c>
      <c r="C52" s="14">
        <v>3</v>
      </c>
      <c r="D52" s="226" t="str">
        <f t="shared" si="15"/>
        <v>-</v>
      </c>
      <c r="E52" s="227" t="str">
        <f t="shared" si="1"/>
        <v/>
      </c>
      <c r="F52" s="225" t="str">
        <f t="shared" si="2"/>
        <v/>
      </c>
      <c r="G52" s="225" t="str">
        <f t="shared" si="3"/>
        <v/>
      </c>
      <c r="H52" s="225" t="str">
        <f t="shared" si="4"/>
        <v/>
      </c>
      <c r="I52" s="225" t="str">
        <f t="shared" si="5"/>
        <v/>
      </c>
      <c r="J52" s="225" t="str">
        <f t="shared" si="6"/>
        <v/>
      </c>
      <c r="K52" s="225" t="str">
        <f t="shared" si="7"/>
        <v/>
      </c>
      <c r="L52" s="225" t="str">
        <f t="shared" si="8"/>
        <v/>
      </c>
      <c r="M52" s="225" t="str">
        <f t="shared" si="9"/>
        <v/>
      </c>
      <c r="N52" s="225" t="str">
        <f t="shared" si="10"/>
        <v/>
      </c>
      <c r="O52" s="225" t="str">
        <f t="shared" si="11"/>
        <v/>
      </c>
      <c r="P52" s="225" t="str">
        <f t="shared" si="12"/>
        <v/>
      </c>
      <c r="Q52" s="225" t="str">
        <f t="shared" si="13"/>
        <v/>
      </c>
      <c r="R52" s="225" t="str">
        <f t="shared" si="14"/>
        <v/>
      </c>
      <c r="S52" s="37"/>
    </row>
    <row r="53" spans="1:19" ht="63.75" hidden="1" outlineLevel="1" x14ac:dyDescent="0.2">
      <c r="A53" s="212" t="s">
        <v>69</v>
      </c>
      <c r="B53" s="206" t="s">
        <v>956</v>
      </c>
      <c r="C53" s="14">
        <v>1</v>
      </c>
      <c r="D53" s="40" t="str">
        <f t="shared" si="15"/>
        <v>-</v>
      </c>
      <c r="E53" s="225" t="str">
        <f t="shared" si="1"/>
        <v/>
      </c>
      <c r="F53" s="225" t="str">
        <f t="shared" si="2"/>
        <v/>
      </c>
      <c r="G53" s="225"/>
      <c r="H53" s="225" t="str">
        <f t="shared" si="4"/>
        <v/>
      </c>
      <c r="I53" s="225" t="str">
        <f t="shared" si="5"/>
        <v/>
      </c>
      <c r="J53" s="225" t="str">
        <f t="shared" si="6"/>
        <v/>
      </c>
      <c r="K53" s="225" t="str">
        <f t="shared" si="7"/>
        <v/>
      </c>
      <c r="L53" s="225" t="str">
        <f t="shared" si="8"/>
        <v/>
      </c>
      <c r="M53" s="225" t="str">
        <f t="shared" si="9"/>
        <v/>
      </c>
      <c r="N53" s="225" t="str">
        <f t="shared" si="10"/>
        <v/>
      </c>
      <c r="O53" s="225" t="str">
        <f t="shared" si="11"/>
        <v/>
      </c>
      <c r="P53" s="225" t="str">
        <f t="shared" si="12"/>
        <v/>
      </c>
      <c r="Q53" s="225" t="str">
        <f t="shared" si="13"/>
        <v/>
      </c>
      <c r="R53" s="225" t="str">
        <f t="shared" si="14"/>
        <v/>
      </c>
      <c r="S53" s="37"/>
    </row>
    <row r="54" spans="1:19" ht="25.5" hidden="1" outlineLevel="1" x14ac:dyDescent="0.2">
      <c r="A54" s="212" t="s">
        <v>71</v>
      </c>
      <c r="B54" s="206" t="s">
        <v>70</v>
      </c>
      <c r="C54" s="14">
        <v>1</v>
      </c>
      <c r="D54" s="40" t="str">
        <f t="shared" si="15"/>
        <v>-</v>
      </c>
      <c r="E54" s="225" t="str">
        <f t="shared" si="1"/>
        <v/>
      </c>
      <c r="F54" s="225" t="str">
        <f t="shared" si="2"/>
        <v/>
      </c>
      <c r="G54" s="225" t="str">
        <f t="shared" si="3"/>
        <v/>
      </c>
      <c r="H54" s="225" t="str">
        <f t="shared" si="4"/>
        <v/>
      </c>
      <c r="I54" s="225" t="str">
        <f t="shared" si="5"/>
        <v/>
      </c>
      <c r="J54" s="225" t="str">
        <f t="shared" si="6"/>
        <v/>
      </c>
      <c r="K54" s="225" t="str">
        <f t="shared" si="7"/>
        <v/>
      </c>
      <c r="L54" s="225" t="str">
        <f t="shared" si="8"/>
        <v/>
      </c>
      <c r="M54" s="225" t="str">
        <f t="shared" si="9"/>
        <v/>
      </c>
      <c r="N54" s="225" t="str">
        <f t="shared" si="10"/>
        <v/>
      </c>
      <c r="O54" s="225" t="str">
        <f t="shared" si="11"/>
        <v/>
      </c>
      <c r="P54" s="225" t="str">
        <f t="shared" si="12"/>
        <v/>
      </c>
      <c r="Q54" s="225" t="str">
        <f t="shared" si="13"/>
        <v/>
      </c>
      <c r="R54" s="225" t="str">
        <f t="shared" si="14"/>
        <v/>
      </c>
      <c r="S54" s="37"/>
    </row>
    <row r="55" spans="1:19" ht="38.25" hidden="1" outlineLevel="1" x14ac:dyDescent="0.2">
      <c r="A55" s="212" t="s">
        <v>72</v>
      </c>
      <c r="B55" s="206" t="s">
        <v>815</v>
      </c>
      <c r="C55" s="14">
        <v>1</v>
      </c>
      <c r="D55" s="40" t="str">
        <f t="shared" si="15"/>
        <v>-</v>
      </c>
      <c r="E55" s="225" t="str">
        <f t="shared" si="1"/>
        <v/>
      </c>
      <c r="F55" s="225" t="str">
        <f t="shared" si="2"/>
        <v/>
      </c>
      <c r="G55" s="225" t="str">
        <f t="shared" si="3"/>
        <v/>
      </c>
      <c r="H55" s="225" t="str">
        <f t="shared" si="4"/>
        <v/>
      </c>
      <c r="I55" s="225" t="str">
        <f t="shared" si="5"/>
        <v/>
      </c>
      <c r="J55" s="225" t="str">
        <f t="shared" si="6"/>
        <v/>
      </c>
      <c r="K55" s="225" t="str">
        <f t="shared" si="7"/>
        <v/>
      </c>
      <c r="L55" s="225" t="str">
        <f t="shared" si="8"/>
        <v/>
      </c>
      <c r="M55" s="225" t="str">
        <f t="shared" si="9"/>
        <v/>
      </c>
      <c r="N55" s="225" t="str">
        <f t="shared" si="10"/>
        <v/>
      </c>
      <c r="O55" s="225" t="str">
        <f t="shared" si="11"/>
        <v/>
      </c>
      <c r="P55" s="225" t="str">
        <f t="shared" si="12"/>
        <v/>
      </c>
      <c r="Q55" s="225" t="str">
        <f t="shared" si="13"/>
        <v/>
      </c>
      <c r="R55" s="225" t="str">
        <f t="shared" si="14"/>
        <v/>
      </c>
      <c r="S55" s="37"/>
    </row>
    <row r="56" spans="1:19" ht="25.5" hidden="1" outlineLevel="1" x14ac:dyDescent="0.2">
      <c r="A56" s="212" t="s">
        <v>73</v>
      </c>
      <c r="B56" s="206" t="s">
        <v>816</v>
      </c>
      <c r="C56" s="14">
        <v>3</v>
      </c>
      <c r="D56" s="40" t="str">
        <f t="shared" si="15"/>
        <v>-</v>
      </c>
      <c r="E56" s="225" t="str">
        <f t="shared" si="1"/>
        <v/>
      </c>
      <c r="F56" s="225" t="str">
        <f t="shared" si="2"/>
        <v/>
      </c>
      <c r="G56" s="225" t="str">
        <f t="shared" si="3"/>
        <v/>
      </c>
      <c r="H56" s="225" t="str">
        <f t="shared" si="4"/>
        <v/>
      </c>
      <c r="I56" s="225" t="str">
        <f t="shared" si="5"/>
        <v/>
      </c>
      <c r="J56" s="225" t="str">
        <f t="shared" si="6"/>
        <v/>
      </c>
      <c r="K56" s="225" t="str">
        <f t="shared" si="7"/>
        <v/>
      </c>
      <c r="L56" s="225" t="str">
        <f t="shared" si="8"/>
        <v/>
      </c>
      <c r="M56" s="225" t="str">
        <f t="shared" si="9"/>
        <v/>
      </c>
      <c r="N56" s="225" t="str">
        <f t="shared" si="10"/>
        <v/>
      </c>
      <c r="O56" s="225" t="str">
        <f t="shared" si="11"/>
        <v/>
      </c>
      <c r="P56" s="225" t="str">
        <f t="shared" si="12"/>
        <v/>
      </c>
      <c r="Q56" s="225" t="str">
        <f t="shared" si="13"/>
        <v/>
      </c>
      <c r="R56" s="225" t="str">
        <f t="shared" si="14"/>
        <v/>
      </c>
      <c r="S56" s="37"/>
    </row>
    <row r="57" spans="1:19" ht="38.25" hidden="1" outlineLevel="1" x14ac:dyDescent="0.2">
      <c r="A57" s="212" t="s">
        <v>391</v>
      </c>
      <c r="B57" s="206" t="s">
        <v>817</v>
      </c>
      <c r="C57" s="14">
        <v>1</v>
      </c>
      <c r="D57" s="40" t="str">
        <f t="shared" si="15"/>
        <v>-</v>
      </c>
      <c r="E57" s="225" t="str">
        <f t="shared" si="1"/>
        <v/>
      </c>
      <c r="F57" s="225" t="str">
        <f t="shared" si="2"/>
        <v/>
      </c>
      <c r="G57" s="225" t="str">
        <f t="shared" si="3"/>
        <v/>
      </c>
      <c r="H57" s="225" t="str">
        <f t="shared" si="4"/>
        <v/>
      </c>
      <c r="I57" s="225" t="str">
        <f t="shared" si="5"/>
        <v/>
      </c>
      <c r="J57" s="225" t="str">
        <f t="shared" si="6"/>
        <v/>
      </c>
      <c r="K57" s="225" t="str">
        <f t="shared" si="7"/>
        <v/>
      </c>
      <c r="L57" s="225" t="str">
        <f t="shared" si="8"/>
        <v/>
      </c>
      <c r="M57" s="225" t="str">
        <f t="shared" si="9"/>
        <v/>
      </c>
      <c r="N57" s="225" t="str">
        <f t="shared" si="10"/>
        <v/>
      </c>
      <c r="O57" s="225" t="str">
        <f t="shared" si="11"/>
        <v/>
      </c>
      <c r="P57" s="225" t="str">
        <f t="shared" si="12"/>
        <v/>
      </c>
      <c r="Q57" s="225" t="str">
        <f t="shared" si="13"/>
        <v/>
      </c>
      <c r="R57" s="225" t="str">
        <f t="shared" si="14"/>
        <v/>
      </c>
      <c r="S57" s="37"/>
    </row>
    <row r="58" spans="1:19" ht="25.5" hidden="1" outlineLevel="1" x14ac:dyDescent="0.2">
      <c r="A58" s="212" t="s">
        <v>955</v>
      </c>
      <c r="B58" s="206" t="s">
        <v>74</v>
      </c>
      <c r="C58" s="14">
        <v>3</v>
      </c>
      <c r="D58" s="40" t="str">
        <f t="shared" si="15"/>
        <v>-</v>
      </c>
      <c r="E58" s="225" t="str">
        <f t="shared" si="1"/>
        <v/>
      </c>
      <c r="F58" s="225" t="str">
        <f t="shared" si="2"/>
        <v/>
      </c>
      <c r="G58" s="225" t="str">
        <f t="shared" si="3"/>
        <v/>
      </c>
      <c r="H58" s="225" t="str">
        <f t="shared" si="4"/>
        <v/>
      </c>
      <c r="I58" s="225" t="str">
        <f t="shared" si="5"/>
        <v/>
      </c>
      <c r="J58" s="225" t="str">
        <f t="shared" si="6"/>
        <v/>
      </c>
      <c r="K58" s="225" t="str">
        <f t="shared" si="7"/>
        <v/>
      </c>
      <c r="L58" s="225" t="str">
        <f t="shared" si="8"/>
        <v/>
      </c>
      <c r="M58" s="225" t="str">
        <f t="shared" si="9"/>
        <v/>
      </c>
      <c r="N58" s="225" t="str">
        <f t="shared" si="10"/>
        <v/>
      </c>
      <c r="O58" s="225" t="str">
        <f t="shared" si="11"/>
        <v/>
      </c>
      <c r="P58" s="225" t="str">
        <f t="shared" si="12"/>
        <v/>
      </c>
      <c r="Q58" s="225" t="str">
        <f t="shared" si="13"/>
        <v/>
      </c>
      <c r="R58" s="225" t="str">
        <f t="shared" si="14"/>
        <v/>
      </c>
      <c r="S58" s="37"/>
    </row>
    <row r="59" spans="1:19" ht="25.5" collapsed="1" x14ac:dyDescent="0.2">
      <c r="A59" s="222">
        <v>6.2</v>
      </c>
      <c r="B59" s="204" t="s">
        <v>818</v>
      </c>
      <c r="C59" s="14">
        <v>0</v>
      </c>
      <c r="D59" s="79">
        <f>SUM(D60:D63)</f>
        <v>0</v>
      </c>
      <c r="E59" s="225" t="str">
        <f t="shared" si="1"/>
        <v>N/A</v>
      </c>
      <c r="F59" s="225" t="str">
        <f t="shared" si="2"/>
        <v>N/A</v>
      </c>
      <c r="G59" s="225" t="str">
        <f t="shared" si="3"/>
        <v>N/A</v>
      </c>
      <c r="H59" s="225" t="str">
        <f t="shared" si="4"/>
        <v>N/A</v>
      </c>
      <c r="I59" s="225" t="str">
        <f t="shared" si="5"/>
        <v>N/A</v>
      </c>
      <c r="J59" s="225" t="str">
        <f t="shared" si="6"/>
        <v>N/A</v>
      </c>
      <c r="K59" s="225" t="str">
        <f t="shared" si="7"/>
        <v>N/A</v>
      </c>
      <c r="L59" s="225" t="str">
        <f t="shared" si="8"/>
        <v>N/A</v>
      </c>
      <c r="M59" s="225" t="str">
        <f t="shared" si="9"/>
        <v>N/A</v>
      </c>
      <c r="N59" s="225" t="str">
        <f t="shared" si="10"/>
        <v>N/A</v>
      </c>
      <c r="O59" s="225" t="str">
        <f t="shared" si="11"/>
        <v>N/A</v>
      </c>
      <c r="P59" s="225" t="str">
        <f t="shared" si="12"/>
        <v>N/A</v>
      </c>
      <c r="Q59" s="225" t="str">
        <f t="shared" si="13"/>
        <v>N/A</v>
      </c>
      <c r="R59" s="225" t="str">
        <f t="shared" si="14"/>
        <v>N/A</v>
      </c>
      <c r="S59" s="37"/>
    </row>
    <row r="60" spans="1:19" ht="21.75" hidden="1" customHeight="1" outlineLevel="1" x14ac:dyDescent="0.2">
      <c r="A60" s="222" t="s">
        <v>75</v>
      </c>
      <c r="B60" s="207" t="s">
        <v>76</v>
      </c>
      <c r="C60" s="14">
        <v>3</v>
      </c>
      <c r="D60" s="40" t="str">
        <f t="shared" si="15"/>
        <v>-</v>
      </c>
      <c r="E60" s="225" t="str">
        <f t="shared" si="1"/>
        <v/>
      </c>
      <c r="F60" s="225" t="str">
        <f t="shared" si="2"/>
        <v/>
      </c>
      <c r="G60" s="225" t="str">
        <f t="shared" si="3"/>
        <v/>
      </c>
      <c r="H60" s="225" t="str">
        <f t="shared" si="4"/>
        <v/>
      </c>
      <c r="I60" s="225" t="str">
        <f t="shared" si="5"/>
        <v/>
      </c>
      <c r="J60" s="225" t="str">
        <f t="shared" si="6"/>
        <v/>
      </c>
      <c r="K60" s="225" t="str">
        <f t="shared" si="7"/>
        <v/>
      </c>
      <c r="L60" s="225" t="str">
        <f t="shared" si="8"/>
        <v/>
      </c>
      <c r="M60" s="225" t="str">
        <f t="shared" si="9"/>
        <v/>
      </c>
      <c r="N60" s="225" t="str">
        <f t="shared" si="10"/>
        <v/>
      </c>
      <c r="O60" s="225" t="str">
        <f t="shared" si="11"/>
        <v/>
      </c>
      <c r="P60" s="225" t="str">
        <f t="shared" si="12"/>
        <v/>
      </c>
      <c r="Q60" s="225" t="str">
        <f t="shared" si="13"/>
        <v/>
      </c>
      <c r="R60" s="225" t="str">
        <f t="shared" si="14"/>
        <v/>
      </c>
      <c r="S60" s="37"/>
    </row>
    <row r="61" spans="1:19" ht="63.75" hidden="1" outlineLevel="1" x14ac:dyDescent="0.2">
      <c r="A61" s="222" t="s">
        <v>77</v>
      </c>
      <c r="B61" s="207" t="s">
        <v>78</v>
      </c>
      <c r="C61" s="14">
        <v>1</v>
      </c>
      <c r="D61" s="40" t="str">
        <f t="shared" si="15"/>
        <v>-</v>
      </c>
      <c r="E61" s="225" t="str">
        <f t="shared" si="1"/>
        <v/>
      </c>
      <c r="F61" s="225" t="str">
        <f t="shared" si="2"/>
        <v/>
      </c>
      <c r="G61" s="225" t="str">
        <f t="shared" si="3"/>
        <v/>
      </c>
      <c r="H61" s="225" t="str">
        <f t="shared" si="4"/>
        <v/>
      </c>
      <c r="I61" s="225" t="str">
        <f t="shared" si="5"/>
        <v/>
      </c>
      <c r="J61" s="225" t="str">
        <f t="shared" si="6"/>
        <v/>
      </c>
      <c r="K61" s="225" t="str">
        <f t="shared" si="7"/>
        <v/>
      </c>
      <c r="L61" s="225" t="str">
        <f t="shared" si="8"/>
        <v/>
      </c>
      <c r="M61" s="225" t="str">
        <f t="shared" si="9"/>
        <v/>
      </c>
      <c r="N61" s="225" t="str">
        <f t="shared" si="10"/>
        <v/>
      </c>
      <c r="O61" s="225" t="str">
        <f t="shared" si="11"/>
        <v/>
      </c>
      <c r="P61" s="225" t="str">
        <f t="shared" si="12"/>
        <v/>
      </c>
      <c r="Q61" s="225" t="str">
        <f t="shared" si="13"/>
        <v/>
      </c>
      <c r="R61" s="225" t="str">
        <f t="shared" si="14"/>
        <v/>
      </c>
      <c r="S61" s="39"/>
    </row>
    <row r="62" spans="1:19" hidden="1" outlineLevel="1" x14ac:dyDescent="0.2">
      <c r="A62" s="222" t="s">
        <v>79</v>
      </c>
      <c r="B62" s="207" t="s">
        <v>80</v>
      </c>
      <c r="C62" s="14">
        <v>1</v>
      </c>
      <c r="D62" s="40" t="str">
        <f t="shared" si="15"/>
        <v>-</v>
      </c>
      <c r="E62" s="225" t="str">
        <f t="shared" si="1"/>
        <v/>
      </c>
      <c r="F62" s="225" t="str">
        <f t="shared" si="2"/>
        <v/>
      </c>
      <c r="G62" s="225" t="str">
        <f t="shared" si="3"/>
        <v/>
      </c>
      <c r="H62" s="225" t="str">
        <f t="shared" si="4"/>
        <v/>
      </c>
      <c r="I62" s="225" t="str">
        <f t="shared" si="5"/>
        <v/>
      </c>
      <c r="J62" s="225" t="str">
        <f t="shared" si="6"/>
        <v/>
      </c>
      <c r="K62" s="225" t="str">
        <f t="shared" si="7"/>
        <v/>
      </c>
      <c r="L62" s="225" t="str">
        <f t="shared" si="8"/>
        <v/>
      </c>
      <c r="M62" s="225" t="str">
        <f t="shared" si="9"/>
        <v/>
      </c>
      <c r="N62" s="225" t="str">
        <f t="shared" si="10"/>
        <v/>
      </c>
      <c r="O62" s="225" t="str">
        <f t="shared" si="11"/>
        <v/>
      </c>
      <c r="P62" s="225" t="str">
        <f t="shared" si="12"/>
        <v/>
      </c>
      <c r="Q62" s="225" t="str">
        <f t="shared" si="13"/>
        <v/>
      </c>
      <c r="R62" s="225" t="str">
        <f t="shared" si="14"/>
        <v/>
      </c>
      <c r="S62" s="37"/>
    </row>
    <row r="63" spans="1:19" ht="38.25" hidden="1" outlineLevel="1" x14ac:dyDescent="0.2">
      <c r="A63" s="212" t="s">
        <v>81</v>
      </c>
      <c r="B63" s="206" t="s">
        <v>819</v>
      </c>
      <c r="C63" s="14">
        <v>1</v>
      </c>
      <c r="D63" s="40" t="str">
        <f t="shared" si="15"/>
        <v>-</v>
      </c>
      <c r="E63" s="225" t="str">
        <f t="shared" si="1"/>
        <v/>
      </c>
      <c r="F63" s="225" t="str">
        <f t="shared" si="2"/>
        <v/>
      </c>
      <c r="G63" s="225" t="str">
        <f t="shared" si="3"/>
        <v/>
      </c>
      <c r="H63" s="225" t="str">
        <f t="shared" si="4"/>
        <v/>
      </c>
      <c r="I63" s="225" t="str">
        <f t="shared" si="5"/>
        <v/>
      </c>
      <c r="J63" s="225" t="str">
        <f t="shared" si="6"/>
        <v/>
      </c>
      <c r="K63" s="225" t="str">
        <f t="shared" si="7"/>
        <v/>
      </c>
      <c r="L63" s="225" t="str">
        <f t="shared" si="8"/>
        <v/>
      </c>
      <c r="M63" s="225" t="str">
        <f t="shared" si="9"/>
        <v/>
      </c>
      <c r="N63" s="225" t="str">
        <f t="shared" si="10"/>
        <v/>
      </c>
      <c r="O63" s="225" t="str">
        <f t="shared" si="11"/>
        <v/>
      </c>
      <c r="P63" s="225" t="str">
        <f t="shared" si="12"/>
        <v/>
      </c>
      <c r="Q63" s="225" t="str">
        <f t="shared" si="13"/>
        <v/>
      </c>
      <c r="R63" s="225" t="str">
        <f t="shared" si="14"/>
        <v/>
      </c>
      <c r="S63" s="37"/>
    </row>
    <row r="64" spans="1:19" collapsed="1" x14ac:dyDescent="0.2">
      <c r="A64" s="222">
        <v>7</v>
      </c>
      <c r="B64" s="204" t="s">
        <v>820</v>
      </c>
      <c r="C64" s="230">
        <v>0</v>
      </c>
      <c r="D64" s="231">
        <f>D65+D78+D92+D98+D101</f>
        <v>0</v>
      </c>
      <c r="E64" s="225" t="str">
        <f t="shared" si="1"/>
        <v>N/A</v>
      </c>
      <c r="F64" s="225" t="str">
        <f t="shared" si="2"/>
        <v>N/A</v>
      </c>
      <c r="G64" s="225" t="str">
        <f t="shared" si="3"/>
        <v>N/A</v>
      </c>
      <c r="H64" s="225" t="str">
        <f t="shared" si="4"/>
        <v>N/A</v>
      </c>
      <c r="I64" s="225" t="str">
        <f t="shared" si="5"/>
        <v>N/A</v>
      </c>
      <c r="J64" s="225" t="str">
        <f t="shared" si="6"/>
        <v>N/A</v>
      </c>
      <c r="K64" s="225" t="str">
        <f t="shared" si="7"/>
        <v>N/A</v>
      </c>
      <c r="L64" s="225" t="str">
        <f t="shared" si="8"/>
        <v>N/A</v>
      </c>
      <c r="M64" s="225" t="str">
        <f t="shared" si="9"/>
        <v>N/A</v>
      </c>
      <c r="N64" s="225" t="str">
        <f t="shared" si="10"/>
        <v>N/A</v>
      </c>
      <c r="O64" s="225" t="str">
        <f t="shared" si="11"/>
        <v>N/A</v>
      </c>
      <c r="P64" s="225" t="str">
        <f t="shared" si="12"/>
        <v>N/A</v>
      </c>
      <c r="Q64" s="225" t="str">
        <f t="shared" si="13"/>
        <v>N/A</v>
      </c>
      <c r="R64" s="225" t="str">
        <f t="shared" si="14"/>
        <v>N/A</v>
      </c>
      <c r="S64" s="37"/>
    </row>
    <row r="65" spans="1:19" ht="25.5" x14ac:dyDescent="0.2">
      <c r="A65" s="222">
        <v>7.1</v>
      </c>
      <c r="B65" s="204" t="s">
        <v>821</v>
      </c>
      <c r="C65" s="14">
        <v>0</v>
      </c>
      <c r="D65" s="80">
        <f>SUM(D66:D77)</f>
        <v>0</v>
      </c>
      <c r="E65" s="225" t="str">
        <f t="shared" si="1"/>
        <v>N/A</v>
      </c>
      <c r="F65" s="225" t="str">
        <f t="shared" si="2"/>
        <v>N/A</v>
      </c>
      <c r="G65" s="225" t="str">
        <f t="shared" si="3"/>
        <v>N/A</v>
      </c>
      <c r="H65" s="225" t="str">
        <f t="shared" si="4"/>
        <v>N/A</v>
      </c>
      <c r="I65" s="225" t="str">
        <f t="shared" si="5"/>
        <v>N/A</v>
      </c>
      <c r="J65" s="225" t="str">
        <f t="shared" si="6"/>
        <v>N/A</v>
      </c>
      <c r="K65" s="225" t="str">
        <f t="shared" si="7"/>
        <v>N/A</v>
      </c>
      <c r="L65" s="225" t="str">
        <f t="shared" si="8"/>
        <v>N/A</v>
      </c>
      <c r="M65" s="225" t="str">
        <f t="shared" si="9"/>
        <v>N/A</v>
      </c>
      <c r="N65" s="225" t="str">
        <f t="shared" si="10"/>
        <v>N/A</v>
      </c>
      <c r="O65" s="225" t="str">
        <f t="shared" si="11"/>
        <v>N/A</v>
      </c>
      <c r="P65" s="225" t="str">
        <f t="shared" si="12"/>
        <v>N/A</v>
      </c>
      <c r="Q65" s="225" t="str">
        <f t="shared" si="13"/>
        <v>N/A</v>
      </c>
      <c r="R65" s="225" t="str">
        <f t="shared" si="14"/>
        <v>N/A</v>
      </c>
      <c r="S65" s="37"/>
    </row>
    <row r="66" spans="1:19" s="83" customFormat="1" ht="64.5" hidden="1" outlineLevel="1" thickBot="1" x14ac:dyDescent="0.25">
      <c r="A66" s="222" t="s">
        <v>82</v>
      </c>
      <c r="B66" s="204" t="s">
        <v>902</v>
      </c>
      <c r="C66" s="14">
        <v>3</v>
      </c>
      <c r="D66" s="40" t="str">
        <f t="shared" si="15"/>
        <v>-</v>
      </c>
      <c r="E66" s="225" t="str">
        <f t="shared" si="1"/>
        <v/>
      </c>
      <c r="F66" s="225" t="str">
        <f t="shared" si="2"/>
        <v/>
      </c>
      <c r="G66" s="225" t="str">
        <f t="shared" si="3"/>
        <v/>
      </c>
      <c r="H66" s="225" t="str">
        <f t="shared" si="4"/>
        <v/>
      </c>
      <c r="I66" s="225" t="str">
        <f t="shared" si="5"/>
        <v/>
      </c>
      <c r="J66" s="225" t="str">
        <f t="shared" si="6"/>
        <v/>
      </c>
      <c r="K66" s="225" t="str">
        <f t="shared" si="7"/>
        <v/>
      </c>
      <c r="L66" s="225" t="str">
        <f t="shared" si="8"/>
        <v/>
      </c>
      <c r="M66" s="225" t="str">
        <f t="shared" si="9"/>
        <v/>
      </c>
      <c r="N66" s="225" t="str">
        <f t="shared" si="10"/>
        <v/>
      </c>
      <c r="O66" s="225" t="str">
        <f t="shared" si="11"/>
        <v/>
      </c>
      <c r="P66" s="225" t="str">
        <f t="shared" si="12"/>
        <v/>
      </c>
      <c r="Q66" s="225" t="str">
        <f t="shared" si="13"/>
        <v/>
      </c>
      <c r="R66" s="225" t="str">
        <f t="shared" si="14"/>
        <v/>
      </c>
      <c r="S66" s="82"/>
    </row>
    <row r="67" spans="1:19" ht="25.5" hidden="1" outlineLevel="1" x14ac:dyDescent="0.2">
      <c r="A67" s="212" t="s">
        <v>83</v>
      </c>
      <c r="B67" s="206" t="s">
        <v>934</v>
      </c>
      <c r="C67" s="14">
        <v>3</v>
      </c>
      <c r="D67" s="40" t="str">
        <f t="shared" si="15"/>
        <v>-</v>
      </c>
      <c r="E67" s="225" t="str">
        <f t="shared" si="1"/>
        <v/>
      </c>
      <c r="F67" s="225" t="str">
        <f t="shared" si="2"/>
        <v/>
      </c>
      <c r="G67" s="225" t="str">
        <f t="shared" si="3"/>
        <v/>
      </c>
      <c r="H67" s="225" t="str">
        <f t="shared" si="4"/>
        <v/>
      </c>
      <c r="I67" s="225" t="str">
        <f t="shared" si="5"/>
        <v/>
      </c>
      <c r="J67" s="225" t="str">
        <f t="shared" si="6"/>
        <v/>
      </c>
      <c r="K67" s="225" t="str">
        <f t="shared" si="7"/>
        <v/>
      </c>
      <c r="L67" s="225" t="str">
        <f t="shared" si="8"/>
        <v/>
      </c>
      <c r="M67" s="225" t="str">
        <f t="shared" si="9"/>
        <v/>
      </c>
      <c r="N67" s="225" t="str">
        <f t="shared" si="10"/>
        <v/>
      </c>
      <c r="O67" s="225" t="str">
        <f t="shared" si="11"/>
        <v/>
      </c>
      <c r="P67" s="225" t="str">
        <f t="shared" si="12"/>
        <v/>
      </c>
      <c r="Q67" s="225" t="str">
        <f t="shared" si="13"/>
        <v/>
      </c>
      <c r="R67" s="225" t="str">
        <f t="shared" si="14"/>
        <v/>
      </c>
      <c r="S67" s="81"/>
    </row>
    <row r="68" spans="1:19" ht="25.5" hidden="1" outlineLevel="1" x14ac:dyDescent="0.2">
      <c r="A68" s="212" t="s">
        <v>85</v>
      </c>
      <c r="B68" s="206" t="s">
        <v>86</v>
      </c>
      <c r="C68" s="14">
        <v>3</v>
      </c>
      <c r="D68" s="40" t="str">
        <f t="shared" si="15"/>
        <v>-</v>
      </c>
      <c r="E68" s="225" t="str">
        <f t="shared" si="1"/>
        <v/>
      </c>
      <c r="F68" s="225" t="str">
        <f t="shared" si="2"/>
        <v/>
      </c>
      <c r="G68" s="225" t="str">
        <f t="shared" si="3"/>
        <v/>
      </c>
      <c r="H68" s="225" t="str">
        <f t="shared" si="4"/>
        <v/>
      </c>
      <c r="I68" s="225" t="str">
        <f t="shared" si="5"/>
        <v/>
      </c>
      <c r="J68" s="225" t="str">
        <f t="shared" si="6"/>
        <v/>
      </c>
      <c r="K68" s="225" t="str">
        <f t="shared" si="7"/>
        <v/>
      </c>
      <c r="L68" s="225" t="str">
        <f t="shared" si="8"/>
        <v/>
      </c>
      <c r="M68" s="225" t="str">
        <f t="shared" si="9"/>
        <v/>
      </c>
      <c r="N68" s="225" t="str">
        <f t="shared" si="10"/>
        <v/>
      </c>
      <c r="O68" s="225" t="str">
        <f t="shared" si="11"/>
        <v/>
      </c>
      <c r="P68" s="225" t="str">
        <f t="shared" si="12"/>
        <v/>
      </c>
      <c r="Q68" s="225" t="str">
        <f t="shared" si="13"/>
        <v/>
      </c>
      <c r="R68" s="225" t="str">
        <f t="shared" si="14"/>
        <v/>
      </c>
      <c r="S68" s="39"/>
    </row>
    <row r="69" spans="1:19" ht="25.5" hidden="1" outlineLevel="1" x14ac:dyDescent="0.2">
      <c r="A69" s="212" t="s">
        <v>87</v>
      </c>
      <c r="B69" s="206" t="s">
        <v>88</v>
      </c>
      <c r="C69" s="14">
        <v>3</v>
      </c>
      <c r="D69" s="40" t="str">
        <f t="shared" si="15"/>
        <v>-</v>
      </c>
      <c r="E69" s="225" t="str">
        <f t="shared" si="1"/>
        <v/>
      </c>
      <c r="F69" s="225" t="str">
        <f t="shared" si="2"/>
        <v/>
      </c>
      <c r="G69" s="225" t="str">
        <f t="shared" si="3"/>
        <v/>
      </c>
      <c r="H69" s="225" t="str">
        <f t="shared" si="4"/>
        <v/>
      </c>
      <c r="I69" s="225" t="str">
        <f t="shared" si="5"/>
        <v/>
      </c>
      <c r="J69" s="225" t="str">
        <f t="shared" si="6"/>
        <v/>
      </c>
      <c r="K69" s="225" t="str">
        <f t="shared" si="7"/>
        <v/>
      </c>
      <c r="L69" s="225" t="str">
        <f t="shared" si="8"/>
        <v/>
      </c>
      <c r="M69" s="225" t="str">
        <f t="shared" si="9"/>
        <v/>
      </c>
      <c r="N69" s="225" t="str">
        <f t="shared" si="10"/>
        <v/>
      </c>
      <c r="O69" s="225" t="str">
        <f t="shared" si="11"/>
        <v/>
      </c>
      <c r="P69" s="225" t="str">
        <f t="shared" si="12"/>
        <v/>
      </c>
      <c r="Q69" s="225" t="str">
        <f t="shared" si="13"/>
        <v/>
      </c>
      <c r="R69" s="225" t="str">
        <f t="shared" si="14"/>
        <v/>
      </c>
      <c r="S69" s="37"/>
    </row>
    <row r="70" spans="1:19" ht="38.25" hidden="1" outlineLevel="1" x14ac:dyDescent="0.2">
      <c r="A70" s="212" t="s">
        <v>89</v>
      </c>
      <c r="B70" s="206" t="s">
        <v>958</v>
      </c>
      <c r="C70" s="14">
        <v>1</v>
      </c>
      <c r="D70" s="40" t="str">
        <f t="shared" si="15"/>
        <v>-</v>
      </c>
      <c r="E70" s="225" t="str">
        <f t="shared" si="1"/>
        <v/>
      </c>
      <c r="F70" s="225" t="str">
        <f t="shared" si="2"/>
        <v/>
      </c>
      <c r="G70" s="225" t="str">
        <f t="shared" si="3"/>
        <v/>
      </c>
      <c r="H70" s="225" t="str">
        <f t="shared" si="4"/>
        <v/>
      </c>
      <c r="I70" s="225" t="str">
        <f t="shared" si="5"/>
        <v/>
      </c>
      <c r="J70" s="225" t="str">
        <f t="shared" si="6"/>
        <v/>
      </c>
      <c r="K70" s="225" t="str">
        <f t="shared" si="7"/>
        <v/>
      </c>
      <c r="L70" s="225" t="str">
        <f t="shared" si="8"/>
        <v/>
      </c>
      <c r="M70" s="225" t="str">
        <f t="shared" si="9"/>
        <v/>
      </c>
      <c r="N70" s="225" t="str">
        <f t="shared" si="10"/>
        <v/>
      </c>
      <c r="O70" s="225" t="str">
        <f t="shared" si="11"/>
        <v/>
      </c>
      <c r="P70" s="225" t="str">
        <f t="shared" si="12"/>
        <v/>
      </c>
      <c r="Q70" s="225" t="str">
        <f t="shared" si="13"/>
        <v/>
      </c>
      <c r="R70" s="225" t="str">
        <f t="shared" si="14"/>
        <v/>
      </c>
      <c r="S70" s="37"/>
    </row>
    <row r="71" spans="1:19" ht="25.5" hidden="1" outlineLevel="1" x14ac:dyDescent="0.2">
      <c r="A71" s="212" t="s">
        <v>393</v>
      </c>
      <c r="B71" s="206" t="s">
        <v>84</v>
      </c>
      <c r="C71" s="14">
        <v>3</v>
      </c>
      <c r="D71" s="40" t="str">
        <f t="shared" si="15"/>
        <v>-</v>
      </c>
      <c r="E71" s="225" t="str">
        <f t="shared" si="1"/>
        <v/>
      </c>
      <c r="F71" s="225" t="str">
        <f t="shared" si="2"/>
        <v/>
      </c>
      <c r="G71" s="225" t="str">
        <f t="shared" si="3"/>
        <v/>
      </c>
      <c r="H71" s="225" t="str">
        <f t="shared" si="4"/>
        <v/>
      </c>
      <c r="I71" s="225" t="str">
        <f t="shared" si="5"/>
        <v/>
      </c>
      <c r="J71" s="225" t="str">
        <f t="shared" si="6"/>
        <v/>
      </c>
      <c r="K71" s="225" t="str">
        <f t="shared" si="7"/>
        <v/>
      </c>
      <c r="L71" s="225" t="str">
        <f t="shared" si="8"/>
        <v/>
      </c>
      <c r="M71" s="225" t="str">
        <f t="shared" si="9"/>
        <v/>
      </c>
      <c r="N71" s="225" t="str">
        <f t="shared" si="10"/>
        <v/>
      </c>
      <c r="O71" s="225" t="str">
        <f t="shared" si="11"/>
        <v/>
      </c>
      <c r="P71" s="225" t="str">
        <f t="shared" si="12"/>
        <v/>
      </c>
      <c r="Q71" s="225" t="str">
        <f t="shared" si="13"/>
        <v/>
      </c>
      <c r="R71" s="225" t="str">
        <f t="shared" si="14"/>
        <v/>
      </c>
      <c r="S71" s="37"/>
    </row>
    <row r="72" spans="1:19" ht="25.5" hidden="1" outlineLevel="1" x14ac:dyDescent="0.2">
      <c r="A72" s="212" t="s">
        <v>957</v>
      </c>
      <c r="B72" s="206" t="s">
        <v>90</v>
      </c>
      <c r="C72" s="14">
        <v>3</v>
      </c>
      <c r="D72" s="40" t="str">
        <f t="shared" ref="D72:D138" si="16">IF(SUM(E72:S72)=0,"-",SUM(E72:S72))</f>
        <v>-</v>
      </c>
      <c r="E72" s="225" t="str">
        <f t="shared" si="1"/>
        <v/>
      </c>
      <c r="F72" s="225" t="str">
        <f t="shared" si="2"/>
        <v/>
      </c>
      <c r="G72" s="225" t="str">
        <f t="shared" si="3"/>
        <v/>
      </c>
      <c r="H72" s="225" t="str">
        <f t="shared" si="4"/>
        <v/>
      </c>
      <c r="I72" s="225" t="str">
        <f t="shared" si="5"/>
        <v/>
      </c>
      <c r="J72" s="225" t="str">
        <f t="shared" si="6"/>
        <v/>
      </c>
      <c r="K72" s="225" t="str">
        <f t="shared" si="7"/>
        <v/>
      </c>
      <c r="L72" s="225" t="str">
        <f t="shared" si="8"/>
        <v/>
      </c>
      <c r="M72" s="225" t="str">
        <f t="shared" si="9"/>
        <v/>
      </c>
      <c r="N72" s="225" t="str">
        <f t="shared" si="10"/>
        <v/>
      </c>
      <c r="O72" s="225" t="str">
        <f t="shared" si="11"/>
        <v/>
      </c>
      <c r="P72" s="225" t="str">
        <f t="shared" si="12"/>
        <v/>
      </c>
      <c r="Q72" s="225" t="str">
        <f t="shared" si="13"/>
        <v/>
      </c>
      <c r="R72" s="225" t="str">
        <f t="shared" si="14"/>
        <v/>
      </c>
      <c r="S72" s="37"/>
    </row>
    <row r="73" spans="1:19" ht="51" hidden="1" outlineLevel="1" x14ac:dyDescent="0.2">
      <c r="A73" s="222" t="s">
        <v>91</v>
      </c>
      <c r="B73" s="204" t="s">
        <v>903</v>
      </c>
      <c r="C73" s="14">
        <v>3</v>
      </c>
      <c r="D73" s="40" t="str">
        <f t="shared" si="16"/>
        <v>-</v>
      </c>
      <c r="E73" s="225" t="str">
        <f t="shared" ref="E73:E138" si="17">IF(C73=0,"N/A","")</f>
        <v/>
      </c>
      <c r="F73" s="225" t="str">
        <f t="shared" ref="F73:F138" si="18">IF(C73=0,"N/A","")</f>
        <v/>
      </c>
      <c r="G73" s="225" t="str">
        <f t="shared" ref="G73:G138" si="19">IF(C73=0,"N/A","")</f>
        <v/>
      </c>
      <c r="H73" s="225" t="str">
        <f t="shared" ref="H73:H138" si="20">IF(C73=0,"N/A","")</f>
        <v/>
      </c>
      <c r="I73" s="225" t="str">
        <f t="shared" ref="I73:I138" si="21">IF(C73=0,"N/A","")</f>
        <v/>
      </c>
      <c r="J73" s="225" t="str">
        <f t="shared" ref="J73:J138" si="22">IF(C73=0,"N/A","")</f>
        <v/>
      </c>
      <c r="K73" s="225" t="str">
        <f t="shared" ref="K73:K138" si="23">IF(C73=0,"N/A","")</f>
        <v/>
      </c>
      <c r="L73" s="225" t="str">
        <f t="shared" ref="L73:L138" si="24">IF(C73=0,"N/A","")</f>
        <v/>
      </c>
      <c r="M73" s="225" t="str">
        <f t="shared" ref="M73:M138" si="25">IF(C73=0,"N/A","")</f>
        <v/>
      </c>
      <c r="N73" s="225" t="str">
        <f t="shared" ref="N73:N138" si="26">IF(C73=0,"N/A","")</f>
        <v/>
      </c>
      <c r="O73" s="225" t="str">
        <f t="shared" ref="O73:O138" si="27">IF(C73=0,"N/A","")</f>
        <v/>
      </c>
      <c r="P73" s="225" t="str">
        <f t="shared" ref="P73:P138" si="28">IF(C73=0,"N/A","")</f>
        <v/>
      </c>
      <c r="Q73" s="225" t="str">
        <f t="shared" ref="Q73:Q138" si="29">IF(C73=0,"N/A","")</f>
        <v/>
      </c>
      <c r="R73" s="225" t="str">
        <f t="shared" ref="R73:R138" si="30">IF(C73=0,"N/A","")</f>
        <v/>
      </c>
      <c r="S73" s="37"/>
    </row>
    <row r="74" spans="1:19" ht="12" hidden="1" customHeight="1" outlineLevel="1" x14ac:dyDescent="0.2">
      <c r="A74" s="222" t="s">
        <v>92</v>
      </c>
      <c r="B74" s="204" t="s">
        <v>904</v>
      </c>
      <c r="C74" s="14">
        <v>3</v>
      </c>
      <c r="D74" s="40" t="str">
        <f t="shared" si="16"/>
        <v>-</v>
      </c>
      <c r="E74" s="225" t="str">
        <f t="shared" si="17"/>
        <v/>
      </c>
      <c r="F74" s="225" t="str">
        <f t="shared" si="18"/>
        <v/>
      </c>
      <c r="G74" s="225" t="str">
        <f t="shared" si="19"/>
        <v/>
      </c>
      <c r="H74" s="225" t="str">
        <f t="shared" si="20"/>
        <v/>
      </c>
      <c r="I74" s="225" t="str">
        <f t="shared" si="21"/>
        <v/>
      </c>
      <c r="J74" s="225" t="str">
        <f t="shared" si="22"/>
        <v/>
      </c>
      <c r="K74" s="225" t="str">
        <f t="shared" si="23"/>
        <v/>
      </c>
      <c r="L74" s="225" t="str">
        <f t="shared" si="24"/>
        <v/>
      </c>
      <c r="M74" s="225" t="str">
        <f t="shared" si="25"/>
        <v/>
      </c>
      <c r="N74" s="225" t="str">
        <f t="shared" si="26"/>
        <v/>
      </c>
      <c r="O74" s="225" t="str">
        <f t="shared" si="27"/>
        <v/>
      </c>
      <c r="P74" s="225" t="str">
        <f t="shared" si="28"/>
        <v/>
      </c>
      <c r="Q74" s="225" t="str">
        <f t="shared" si="29"/>
        <v/>
      </c>
      <c r="R74" s="225" t="str">
        <f t="shared" si="30"/>
        <v/>
      </c>
      <c r="S74" s="37"/>
    </row>
    <row r="75" spans="1:19" hidden="1" outlineLevel="1" x14ac:dyDescent="0.2">
      <c r="A75" s="222" t="s">
        <v>93</v>
      </c>
      <c r="B75" s="204" t="s">
        <v>822</v>
      </c>
      <c r="C75" s="14">
        <v>0</v>
      </c>
      <c r="D75" s="232"/>
      <c r="E75" s="225" t="str">
        <f t="shared" si="17"/>
        <v>N/A</v>
      </c>
      <c r="F75" s="225" t="str">
        <f t="shared" si="18"/>
        <v>N/A</v>
      </c>
      <c r="G75" s="225" t="str">
        <f t="shared" si="19"/>
        <v>N/A</v>
      </c>
      <c r="H75" s="225" t="str">
        <f t="shared" si="20"/>
        <v>N/A</v>
      </c>
      <c r="I75" s="225" t="str">
        <f t="shared" si="21"/>
        <v>N/A</v>
      </c>
      <c r="J75" s="225" t="str">
        <f t="shared" si="22"/>
        <v>N/A</v>
      </c>
      <c r="K75" s="225" t="str">
        <f t="shared" si="23"/>
        <v>N/A</v>
      </c>
      <c r="L75" s="225" t="str">
        <f t="shared" si="24"/>
        <v>N/A</v>
      </c>
      <c r="M75" s="225" t="str">
        <f t="shared" si="25"/>
        <v>N/A</v>
      </c>
      <c r="N75" s="225" t="str">
        <f t="shared" si="26"/>
        <v>N/A</v>
      </c>
      <c r="O75" s="225" t="str">
        <f t="shared" si="27"/>
        <v>N/A</v>
      </c>
      <c r="P75" s="225" t="str">
        <f t="shared" si="28"/>
        <v>N/A</v>
      </c>
      <c r="Q75" s="225" t="str">
        <f t="shared" si="29"/>
        <v>N/A</v>
      </c>
      <c r="R75" s="225" t="str">
        <f t="shared" si="30"/>
        <v>N/A</v>
      </c>
      <c r="S75" s="37"/>
    </row>
    <row r="76" spans="1:19" ht="38.25" hidden="1" outlineLevel="1" x14ac:dyDescent="0.2">
      <c r="A76" s="222" t="s">
        <v>94</v>
      </c>
      <c r="B76" s="207" t="s">
        <v>95</v>
      </c>
      <c r="C76" s="14">
        <v>3</v>
      </c>
      <c r="D76" s="40" t="str">
        <f t="shared" si="16"/>
        <v>-</v>
      </c>
      <c r="E76" s="225" t="str">
        <f t="shared" si="17"/>
        <v/>
      </c>
      <c r="F76" s="225" t="str">
        <f t="shared" si="18"/>
        <v/>
      </c>
      <c r="G76" s="225" t="str">
        <f t="shared" si="19"/>
        <v/>
      </c>
      <c r="H76" s="225" t="str">
        <f t="shared" si="20"/>
        <v/>
      </c>
      <c r="I76" s="225" t="str">
        <f t="shared" si="21"/>
        <v/>
      </c>
      <c r="J76" s="225" t="str">
        <f t="shared" si="22"/>
        <v/>
      </c>
      <c r="K76" s="225" t="str">
        <f t="shared" si="23"/>
        <v/>
      </c>
      <c r="L76" s="225" t="str">
        <f t="shared" si="24"/>
        <v/>
      </c>
      <c r="M76" s="225" t="str">
        <f t="shared" si="25"/>
        <v/>
      </c>
      <c r="N76" s="225" t="str">
        <f t="shared" si="26"/>
        <v/>
      </c>
      <c r="O76" s="225" t="str">
        <f t="shared" si="27"/>
        <v/>
      </c>
      <c r="P76" s="225" t="str">
        <f t="shared" si="28"/>
        <v/>
      </c>
      <c r="Q76" s="225" t="str">
        <f t="shared" si="29"/>
        <v/>
      </c>
      <c r="R76" s="225" t="str">
        <f t="shared" si="30"/>
        <v/>
      </c>
      <c r="S76" s="37"/>
    </row>
    <row r="77" spans="1:19" hidden="1" outlineLevel="1" x14ac:dyDescent="0.2">
      <c r="A77" s="222" t="s">
        <v>96</v>
      </c>
      <c r="B77" s="207" t="s">
        <v>97</v>
      </c>
      <c r="C77" s="14">
        <v>3</v>
      </c>
      <c r="D77" s="40" t="str">
        <f t="shared" si="16"/>
        <v>-</v>
      </c>
      <c r="E77" s="225" t="str">
        <f t="shared" si="17"/>
        <v/>
      </c>
      <c r="F77" s="225" t="str">
        <f t="shared" si="18"/>
        <v/>
      </c>
      <c r="G77" s="225" t="str">
        <f t="shared" si="19"/>
        <v/>
      </c>
      <c r="H77" s="225" t="str">
        <f t="shared" si="20"/>
        <v/>
      </c>
      <c r="I77" s="225" t="str">
        <f t="shared" si="21"/>
        <v/>
      </c>
      <c r="J77" s="225" t="str">
        <f t="shared" si="22"/>
        <v/>
      </c>
      <c r="K77" s="225" t="str">
        <f t="shared" si="23"/>
        <v/>
      </c>
      <c r="L77" s="225" t="str">
        <f t="shared" si="24"/>
        <v/>
      </c>
      <c r="M77" s="225" t="str">
        <f t="shared" si="25"/>
        <v/>
      </c>
      <c r="N77" s="225" t="str">
        <f t="shared" si="26"/>
        <v/>
      </c>
      <c r="O77" s="225" t="str">
        <f t="shared" si="27"/>
        <v/>
      </c>
      <c r="P77" s="225" t="str">
        <f t="shared" si="28"/>
        <v/>
      </c>
      <c r="Q77" s="225" t="str">
        <f t="shared" si="29"/>
        <v/>
      </c>
      <c r="R77" s="225" t="str">
        <f t="shared" si="30"/>
        <v/>
      </c>
      <c r="S77" s="37"/>
    </row>
    <row r="78" spans="1:19" ht="25.5" collapsed="1" x14ac:dyDescent="0.2">
      <c r="A78" s="222">
        <v>7.2</v>
      </c>
      <c r="B78" s="204" t="s">
        <v>823</v>
      </c>
      <c r="C78" s="14">
        <v>0</v>
      </c>
      <c r="D78" s="79">
        <f>SUM(D79:D91)</f>
        <v>0</v>
      </c>
      <c r="E78" s="225" t="str">
        <f t="shared" si="17"/>
        <v>N/A</v>
      </c>
      <c r="F78" s="225" t="str">
        <f t="shared" si="18"/>
        <v>N/A</v>
      </c>
      <c r="G78" s="225" t="str">
        <f t="shared" si="19"/>
        <v>N/A</v>
      </c>
      <c r="H78" s="225" t="str">
        <f t="shared" si="20"/>
        <v>N/A</v>
      </c>
      <c r="I78" s="225" t="str">
        <f t="shared" si="21"/>
        <v>N/A</v>
      </c>
      <c r="J78" s="225" t="str">
        <f t="shared" si="22"/>
        <v>N/A</v>
      </c>
      <c r="K78" s="225" t="str">
        <f t="shared" si="23"/>
        <v>N/A</v>
      </c>
      <c r="L78" s="225" t="str">
        <f t="shared" si="24"/>
        <v>N/A</v>
      </c>
      <c r="M78" s="225" t="str">
        <f t="shared" si="25"/>
        <v>N/A</v>
      </c>
      <c r="N78" s="225" t="str">
        <f t="shared" si="26"/>
        <v>N/A</v>
      </c>
      <c r="O78" s="225" t="str">
        <f t="shared" si="27"/>
        <v>N/A</v>
      </c>
      <c r="P78" s="225" t="str">
        <f t="shared" si="28"/>
        <v>N/A</v>
      </c>
      <c r="Q78" s="225" t="str">
        <f t="shared" si="29"/>
        <v>N/A</v>
      </c>
      <c r="R78" s="225" t="str">
        <f t="shared" si="30"/>
        <v>N/A</v>
      </c>
      <c r="S78" s="37"/>
    </row>
    <row r="79" spans="1:19" ht="25.5" hidden="1" outlineLevel="1" x14ac:dyDescent="0.2">
      <c r="A79" s="222" t="s">
        <v>98</v>
      </c>
      <c r="B79" s="207" t="s">
        <v>99</v>
      </c>
      <c r="C79" s="14">
        <v>3</v>
      </c>
      <c r="D79" s="40" t="str">
        <f t="shared" si="16"/>
        <v>-</v>
      </c>
      <c r="E79" s="225" t="str">
        <f t="shared" si="17"/>
        <v/>
      </c>
      <c r="F79" s="225" t="str">
        <f t="shared" si="18"/>
        <v/>
      </c>
      <c r="G79" s="225" t="str">
        <f t="shared" si="19"/>
        <v/>
      </c>
      <c r="H79" s="225" t="str">
        <f t="shared" si="20"/>
        <v/>
      </c>
      <c r="I79" s="225" t="str">
        <f t="shared" si="21"/>
        <v/>
      </c>
      <c r="J79" s="225" t="str">
        <f t="shared" si="22"/>
        <v/>
      </c>
      <c r="K79" s="225" t="str">
        <f t="shared" si="23"/>
        <v/>
      </c>
      <c r="L79" s="225" t="str">
        <f t="shared" si="24"/>
        <v/>
      </c>
      <c r="M79" s="225" t="str">
        <f t="shared" si="25"/>
        <v/>
      </c>
      <c r="N79" s="225" t="str">
        <f t="shared" si="26"/>
        <v/>
      </c>
      <c r="O79" s="225" t="str">
        <f t="shared" si="27"/>
        <v/>
      </c>
      <c r="P79" s="225" t="str">
        <f t="shared" si="28"/>
        <v/>
      </c>
      <c r="Q79" s="225" t="str">
        <f t="shared" si="29"/>
        <v/>
      </c>
      <c r="R79" s="225" t="str">
        <f t="shared" si="30"/>
        <v/>
      </c>
      <c r="S79" s="37"/>
    </row>
    <row r="80" spans="1:19" hidden="1" outlineLevel="1" x14ac:dyDescent="0.2">
      <c r="A80" s="222" t="s">
        <v>100</v>
      </c>
      <c r="B80" s="207" t="s">
        <v>101</v>
      </c>
      <c r="C80" s="14">
        <v>3</v>
      </c>
      <c r="E80" s="225" t="str">
        <f t="shared" si="17"/>
        <v/>
      </c>
      <c r="F80" s="225" t="str">
        <f t="shared" si="18"/>
        <v/>
      </c>
      <c r="G80" s="225" t="str">
        <f t="shared" si="19"/>
        <v/>
      </c>
      <c r="H80" s="225" t="str">
        <f t="shared" si="20"/>
        <v/>
      </c>
      <c r="I80" s="225" t="str">
        <f t="shared" si="21"/>
        <v/>
      </c>
      <c r="J80" s="225" t="str">
        <f t="shared" si="22"/>
        <v/>
      </c>
      <c r="K80" s="225" t="str">
        <f t="shared" si="23"/>
        <v/>
      </c>
      <c r="L80" s="225" t="str">
        <f t="shared" si="24"/>
        <v/>
      </c>
      <c r="M80" s="225" t="str">
        <f t="shared" si="25"/>
        <v/>
      </c>
      <c r="N80" s="225" t="str">
        <f t="shared" si="26"/>
        <v/>
      </c>
      <c r="O80" s="225" t="str">
        <f t="shared" si="27"/>
        <v/>
      </c>
      <c r="P80" s="225" t="str">
        <f t="shared" si="28"/>
        <v/>
      </c>
      <c r="Q80" s="225" t="str">
        <f t="shared" si="29"/>
        <v/>
      </c>
      <c r="R80" s="225" t="str">
        <f t="shared" si="30"/>
        <v/>
      </c>
      <c r="S80" s="39"/>
    </row>
    <row r="81" spans="1:19" ht="38.25" hidden="1" outlineLevel="1" x14ac:dyDescent="0.2">
      <c r="A81" s="222" t="s">
        <v>102</v>
      </c>
      <c r="B81" s="207" t="s">
        <v>103</v>
      </c>
      <c r="C81" s="14">
        <v>1</v>
      </c>
      <c r="D81" s="40" t="str">
        <f t="shared" si="16"/>
        <v>-</v>
      </c>
      <c r="E81" s="225" t="str">
        <f t="shared" si="17"/>
        <v/>
      </c>
      <c r="F81" s="225" t="str">
        <f t="shared" si="18"/>
        <v/>
      </c>
      <c r="G81" s="225" t="str">
        <f t="shared" si="19"/>
        <v/>
      </c>
      <c r="H81" s="225" t="str">
        <f t="shared" si="20"/>
        <v/>
      </c>
      <c r="I81" s="225" t="str">
        <f t="shared" si="21"/>
        <v/>
      </c>
      <c r="J81" s="225" t="str">
        <f t="shared" si="22"/>
        <v/>
      </c>
      <c r="K81" s="225" t="str">
        <f t="shared" si="23"/>
        <v/>
      </c>
      <c r="L81" s="225" t="str">
        <f t="shared" si="24"/>
        <v/>
      </c>
      <c r="M81" s="225" t="str">
        <f t="shared" si="25"/>
        <v/>
      </c>
      <c r="N81" s="225" t="str">
        <f t="shared" si="26"/>
        <v/>
      </c>
      <c r="O81" s="225" t="str">
        <f t="shared" si="27"/>
        <v/>
      </c>
      <c r="P81" s="225" t="str">
        <f t="shared" si="28"/>
        <v/>
      </c>
      <c r="Q81" s="225" t="str">
        <f t="shared" si="29"/>
        <v/>
      </c>
      <c r="R81" s="225" t="str">
        <f t="shared" si="30"/>
        <v/>
      </c>
      <c r="S81" s="37"/>
    </row>
    <row r="82" spans="1:19" ht="76.5" hidden="1" outlineLevel="1" x14ac:dyDescent="0.2">
      <c r="A82" s="222" t="s">
        <v>104</v>
      </c>
      <c r="B82" s="207" t="s">
        <v>105</v>
      </c>
      <c r="C82" s="14">
        <v>3</v>
      </c>
      <c r="D82" s="40" t="str">
        <f t="shared" si="16"/>
        <v>-</v>
      </c>
      <c r="E82" s="225" t="str">
        <f t="shared" si="17"/>
        <v/>
      </c>
      <c r="F82" s="225" t="str">
        <f t="shared" si="18"/>
        <v/>
      </c>
      <c r="G82" s="225" t="str">
        <f t="shared" si="19"/>
        <v/>
      </c>
      <c r="H82" s="225" t="str">
        <f t="shared" si="20"/>
        <v/>
      </c>
      <c r="I82" s="225" t="str">
        <f t="shared" si="21"/>
        <v/>
      </c>
      <c r="J82" s="225" t="str">
        <f t="shared" si="22"/>
        <v/>
      </c>
      <c r="K82" s="225" t="str">
        <f t="shared" si="23"/>
        <v/>
      </c>
      <c r="L82" s="225" t="str">
        <f t="shared" si="24"/>
        <v/>
      </c>
      <c r="M82" s="225" t="str">
        <f t="shared" si="25"/>
        <v/>
      </c>
      <c r="N82" s="225" t="str">
        <f t="shared" si="26"/>
        <v/>
      </c>
      <c r="O82" s="225" t="str">
        <f t="shared" si="27"/>
        <v/>
      </c>
      <c r="P82" s="225" t="str">
        <f t="shared" si="28"/>
        <v/>
      </c>
      <c r="Q82" s="225" t="str">
        <f t="shared" si="29"/>
        <v/>
      </c>
      <c r="R82" s="225" t="str">
        <f t="shared" si="30"/>
        <v/>
      </c>
      <c r="S82" s="37"/>
    </row>
    <row r="83" spans="1:19" ht="89.25" hidden="1" outlineLevel="1" x14ac:dyDescent="0.2">
      <c r="A83" s="222" t="s">
        <v>106</v>
      </c>
      <c r="B83" s="207" t="s">
        <v>824</v>
      </c>
      <c r="C83" s="14">
        <v>3</v>
      </c>
      <c r="D83" s="40" t="str">
        <f t="shared" si="16"/>
        <v>-</v>
      </c>
      <c r="E83" s="225" t="str">
        <f t="shared" si="17"/>
        <v/>
      </c>
      <c r="F83" s="225" t="str">
        <f t="shared" si="18"/>
        <v/>
      </c>
      <c r="G83" s="225" t="str">
        <f t="shared" si="19"/>
        <v/>
      </c>
      <c r="H83" s="225" t="str">
        <f t="shared" si="20"/>
        <v/>
      </c>
      <c r="I83" s="225" t="str">
        <f t="shared" si="21"/>
        <v/>
      </c>
      <c r="J83" s="225" t="str">
        <f t="shared" si="22"/>
        <v/>
      </c>
      <c r="K83" s="225" t="str">
        <f t="shared" si="23"/>
        <v/>
      </c>
      <c r="L83" s="225" t="str">
        <f t="shared" si="24"/>
        <v/>
      </c>
      <c r="M83" s="225" t="str">
        <f t="shared" si="25"/>
        <v/>
      </c>
      <c r="N83" s="225" t="str">
        <f t="shared" si="26"/>
        <v/>
      </c>
      <c r="O83" s="225" t="str">
        <f t="shared" si="27"/>
        <v/>
      </c>
      <c r="P83" s="225" t="str">
        <f t="shared" si="28"/>
        <v/>
      </c>
      <c r="Q83" s="225" t="str">
        <f t="shared" si="29"/>
        <v/>
      </c>
      <c r="R83" s="225" t="str">
        <f t="shared" si="30"/>
        <v/>
      </c>
      <c r="S83" s="37"/>
    </row>
    <row r="84" spans="1:19" ht="76.5" hidden="1" outlineLevel="1" x14ac:dyDescent="0.2">
      <c r="A84" s="222" t="s">
        <v>107</v>
      </c>
      <c r="B84" s="207" t="s">
        <v>825</v>
      </c>
      <c r="C84" s="14">
        <v>3</v>
      </c>
      <c r="D84" s="40" t="str">
        <f t="shared" si="16"/>
        <v>-</v>
      </c>
      <c r="E84" s="225" t="str">
        <f t="shared" si="17"/>
        <v/>
      </c>
      <c r="F84" s="225" t="str">
        <f t="shared" si="18"/>
        <v/>
      </c>
      <c r="G84" s="225" t="str">
        <f t="shared" si="19"/>
        <v/>
      </c>
      <c r="H84" s="225" t="str">
        <f t="shared" si="20"/>
        <v/>
      </c>
      <c r="I84" s="225" t="str">
        <f t="shared" si="21"/>
        <v/>
      </c>
      <c r="J84" s="225" t="str">
        <f t="shared" si="22"/>
        <v/>
      </c>
      <c r="K84" s="225" t="str">
        <f t="shared" si="23"/>
        <v/>
      </c>
      <c r="L84" s="225" t="str">
        <f t="shared" si="24"/>
        <v/>
      </c>
      <c r="M84" s="225" t="str">
        <f t="shared" si="25"/>
        <v/>
      </c>
      <c r="N84" s="225" t="str">
        <f t="shared" si="26"/>
        <v/>
      </c>
      <c r="O84" s="225" t="str">
        <f t="shared" si="27"/>
        <v/>
      </c>
      <c r="P84" s="225" t="str">
        <f t="shared" si="28"/>
        <v/>
      </c>
      <c r="Q84" s="225" t="str">
        <f t="shared" si="29"/>
        <v/>
      </c>
      <c r="R84" s="225" t="str">
        <f t="shared" si="30"/>
        <v/>
      </c>
      <c r="S84" s="37"/>
    </row>
    <row r="85" spans="1:19" ht="38.25" hidden="1" outlineLevel="1" x14ac:dyDescent="0.2">
      <c r="A85" s="222" t="s">
        <v>108</v>
      </c>
      <c r="B85" s="207" t="s">
        <v>826</v>
      </c>
      <c r="C85" s="14">
        <v>3</v>
      </c>
      <c r="D85" s="40" t="str">
        <f t="shared" si="16"/>
        <v>-</v>
      </c>
      <c r="E85" s="225" t="str">
        <f t="shared" si="17"/>
        <v/>
      </c>
      <c r="F85" s="225" t="str">
        <f t="shared" si="18"/>
        <v/>
      </c>
      <c r="G85" s="225" t="str">
        <f t="shared" si="19"/>
        <v/>
      </c>
      <c r="H85" s="225" t="str">
        <f t="shared" si="20"/>
        <v/>
      </c>
      <c r="I85" s="225" t="str">
        <f t="shared" si="21"/>
        <v/>
      </c>
      <c r="J85" s="225" t="str">
        <f t="shared" si="22"/>
        <v/>
      </c>
      <c r="K85" s="225" t="str">
        <f t="shared" si="23"/>
        <v/>
      </c>
      <c r="L85" s="225" t="str">
        <f t="shared" si="24"/>
        <v/>
      </c>
      <c r="M85" s="225" t="str">
        <f t="shared" si="25"/>
        <v/>
      </c>
      <c r="N85" s="225" t="str">
        <f t="shared" si="26"/>
        <v/>
      </c>
      <c r="O85" s="225" t="str">
        <f t="shared" si="27"/>
        <v/>
      </c>
      <c r="P85" s="225" t="str">
        <f t="shared" si="28"/>
        <v/>
      </c>
      <c r="Q85" s="225" t="str">
        <f t="shared" si="29"/>
        <v/>
      </c>
      <c r="R85" s="225" t="str">
        <f t="shared" si="30"/>
        <v/>
      </c>
      <c r="S85" s="37"/>
    </row>
    <row r="86" spans="1:19" ht="51" hidden="1" outlineLevel="1" x14ac:dyDescent="0.2">
      <c r="A86" s="222" t="s">
        <v>109</v>
      </c>
      <c r="B86" s="207" t="s">
        <v>827</v>
      </c>
      <c r="C86" s="14">
        <v>3</v>
      </c>
      <c r="D86" s="40" t="str">
        <f t="shared" si="16"/>
        <v>-</v>
      </c>
      <c r="E86" s="225" t="str">
        <f t="shared" si="17"/>
        <v/>
      </c>
      <c r="F86" s="225" t="str">
        <f t="shared" si="18"/>
        <v/>
      </c>
      <c r="G86" s="225" t="str">
        <f t="shared" si="19"/>
        <v/>
      </c>
      <c r="H86" s="225" t="str">
        <f t="shared" si="20"/>
        <v/>
      </c>
      <c r="I86" s="225" t="str">
        <f t="shared" si="21"/>
        <v/>
      </c>
      <c r="J86" s="225" t="str">
        <f t="shared" si="22"/>
        <v/>
      </c>
      <c r="K86" s="225" t="str">
        <f t="shared" si="23"/>
        <v/>
      </c>
      <c r="L86" s="225" t="str">
        <f t="shared" si="24"/>
        <v/>
      </c>
      <c r="M86" s="225" t="str">
        <f t="shared" si="25"/>
        <v/>
      </c>
      <c r="N86" s="225" t="str">
        <f t="shared" si="26"/>
        <v/>
      </c>
      <c r="O86" s="225" t="str">
        <f t="shared" si="27"/>
        <v/>
      </c>
      <c r="P86" s="225" t="str">
        <f t="shared" si="28"/>
        <v/>
      </c>
      <c r="Q86" s="225" t="str">
        <f t="shared" si="29"/>
        <v/>
      </c>
      <c r="R86" s="225" t="str">
        <f t="shared" si="30"/>
        <v/>
      </c>
      <c r="S86" s="37"/>
    </row>
    <row r="87" spans="1:19" ht="25.5" hidden="1" outlineLevel="1" x14ac:dyDescent="0.2">
      <c r="A87" s="222" t="s">
        <v>110</v>
      </c>
      <c r="B87" s="207" t="s">
        <v>828</v>
      </c>
      <c r="C87" s="14">
        <v>3</v>
      </c>
      <c r="D87" s="40" t="str">
        <f t="shared" si="16"/>
        <v>-</v>
      </c>
      <c r="E87" s="225" t="str">
        <f t="shared" si="17"/>
        <v/>
      </c>
      <c r="F87" s="225" t="str">
        <f t="shared" si="18"/>
        <v/>
      </c>
      <c r="G87" s="225" t="str">
        <f t="shared" si="19"/>
        <v/>
      </c>
      <c r="H87" s="225" t="str">
        <f t="shared" si="20"/>
        <v/>
      </c>
      <c r="I87" s="225" t="str">
        <f t="shared" si="21"/>
        <v/>
      </c>
      <c r="J87" s="225" t="str">
        <f t="shared" si="22"/>
        <v/>
      </c>
      <c r="K87" s="225" t="str">
        <f t="shared" si="23"/>
        <v/>
      </c>
      <c r="L87" s="225" t="str">
        <f t="shared" si="24"/>
        <v/>
      </c>
      <c r="M87" s="225" t="str">
        <f t="shared" si="25"/>
        <v/>
      </c>
      <c r="N87" s="225" t="str">
        <f t="shared" si="26"/>
        <v/>
      </c>
      <c r="O87" s="225" t="str">
        <f t="shared" si="27"/>
        <v/>
      </c>
      <c r="P87" s="225" t="str">
        <f t="shared" si="28"/>
        <v/>
      </c>
      <c r="Q87" s="225" t="str">
        <f t="shared" si="29"/>
        <v/>
      </c>
      <c r="R87" s="225" t="str">
        <f t="shared" si="30"/>
        <v/>
      </c>
      <c r="S87" s="37"/>
    </row>
    <row r="88" spans="1:19" ht="38.25" hidden="1" outlineLevel="1" x14ac:dyDescent="0.2">
      <c r="A88" s="222" t="s">
        <v>111</v>
      </c>
      <c r="B88" s="207" t="s">
        <v>112</v>
      </c>
      <c r="C88" s="14">
        <v>3</v>
      </c>
      <c r="D88" s="40" t="str">
        <f t="shared" si="16"/>
        <v>-</v>
      </c>
      <c r="E88" s="225" t="str">
        <f t="shared" si="17"/>
        <v/>
      </c>
      <c r="F88" s="225" t="str">
        <f t="shared" si="18"/>
        <v/>
      </c>
      <c r="G88" s="225" t="str">
        <f t="shared" si="19"/>
        <v/>
      </c>
      <c r="H88" s="225" t="str">
        <f t="shared" si="20"/>
        <v/>
      </c>
      <c r="I88" s="225" t="str">
        <f t="shared" si="21"/>
        <v/>
      </c>
      <c r="J88" s="225" t="str">
        <f t="shared" si="22"/>
        <v/>
      </c>
      <c r="K88" s="225" t="str">
        <f t="shared" si="23"/>
        <v/>
      </c>
      <c r="L88" s="225" t="str">
        <f t="shared" si="24"/>
        <v/>
      </c>
      <c r="M88" s="225" t="str">
        <f t="shared" si="25"/>
        <v/>
      </c>
      <c r="N88" s="225" t="str">
        <f t="shared" si="26"/>
        <v/>
      </c>
      <c r="O88" s="225" t="str">
        <f t="shared" si="27"/>
        <v/>
      </c>
      <c r="P88" s="225" t="str">
        <f t="shared" si="28"/>
        <v/>
      </c>
      <c r="Q88" s="225" t="str">
        <f t="shared" si="29"/>
        <v/>
      </c>
      <c r="R88" s="225" t="str">
        <f t="shared" si="30"/>
        <v/>
      </c>
      <c r="S88" s="37"/>
    </row>
    <row r="89" spans="1:19" ht="38.25" hidden="1" outlineLevel="1" x14ac:dyDescent="0.2">
      <c r="A89" s="222" t="s">
        <v>113</v>
      </c>
      <c r="B89" s="207" t="s">
        <v>114</v>
      </c>
      <c r="C89" s="14">
        <v>1</v>
      </c>
      <c r="D89" s="40" t="str">
        <f t="shared" si="16"/>
        <v>-</v>
      </c>
      <c r="E89" s="225" t="str">
        <f t="shared" si="17"/>
        <v/>
      </c>
      <c r="F89" s="225" t="str">
        <f t="shared" si="18"/>
        <v/>
      </c>
      <c r="G89" s="225" t="str">
        <f t="shared" si="19"/>
        <v/>
      </c>
      <c r="H89" s="225" t="str">
        <f t="shared" si="20"/>
        <v/>
      </c>
      <c r="I89" s="225" t="str">
        <f t="shared" si="21"/>
        <v/>
      </c>
      <c r="J89" s="225" t="str">
        <f t="shared" si="22"/>
        <v/>
      </c>
      <c r="K89" s="225" t="str">
        <f t="shared" si="23"/>
        <v/>
      </c>
      <c r="L89" s="225" t="str">
        <f t="shared" si="24"/>
        <v/>
      </c>
      <c r="M89" s="225" t="str">
        <f t="shared" si="25"/>
        <v/>
      </c>
      <c r="N89" s="225" t="str">
        <f t="shared" si="26"/>
        <v/>
      </c>
      <c r="O89" s="225" t="str">
        <f t="shared" si="27"/>
        <v/>
      </c>
      <c r="P89" s="225" t="str">
        <f t="shared" si="28"/>
        <v/>
      </c>
      <c r="Q89" s="225" t="str">
        <f t="shared" si="29"/>
        <v/>
      </c>
      <c r="R89" s="225" t="str">
        <f t="shared" si="30"/>
        <v/>
      </c>
      <c r="S89" s="37"/>
    </row>
    <row r="90" spans="1:19" ht="25.5" hidden="1" outlineLevel="1" x14ac:dyDescent="0.2">
      <c r="A90" s="222" t="s">
        <v>115</v>
      </c>
      <c r="B90" s="207" t="s">
        <v>116</v>
      </c>
      <c r="C90" s="14">
        <v>1</v>
      </c>
      <c r="D90" s="40" t="str">
        <f t="shared" si="16"/>
        <v>-</v>
      </c>
      <c r="E90" s="225" t="str">
        <f t="shared" si="17"/>
        <v/>
      </c>
      <c r="F90" s="225" t="str">
        <f t="shared" si="18"/>
        <v/>
      </c>
      <c r="G90" s="225" t="str">
        <f t="shared" si="19"/>
        <v/>
      </c>
      <c r="H90" s="225" t="str">
        <f t="shared" si="20"/>
        <v/>
      </c>
      <c r="I90" s="225" t="str">
        <f t="shared" si="21"/>
        <v/>
      </c>
      <c r="J90" s="225" t="str">
        <f t="shared" si="22"/>
        <v/>
      </c>
      <c r="K90" s="225" t="str">
        <f t="shared" si="23"/>
        <v/>
      </c>
      <c r="L90" s="225" t="str">
        <f t="shared" si="24"/>
        <v/>
      </c>
      <c r="M90" s="225" t="str">
        <f t="shared" si="25"/>
        <v/>
      </c>
      <c r="N90" s="225" t="str">
        <f t="shared" si="26"/>
        <v/>
      </c>
      <c r="O90" s="225" t="str">
        <f t="shared" si="27"/>
        <v/>
      </c>
      <c r="P90" s="225" t="str">
        <f t="shared" si="28"/>
        <v/>
      </c>
      <c r="Q90" s="225" t="str">
        <f t="shared" si="29"/>
        <v/>
      </c>
      <c r="R90" s="225" t="str">
        <f t="shared" si="30"/>
        <v/>
      </c>
      <c r="S90" s="37"/>
    </row>
    <row r="91" spans="1:19" ht="25.5" hidden="1" outlineLevel="1" x14ac:dyDescent="0.2">
      <c r="A91" s="212" t="s">
        <v>117</v>
      </c>
      <c r="B91" s="206" t="s">
        <v>118</v>
      </c>
      <c r="C91" s="14">
        <v>3</v>
      </c>
      <c r="D91" s="40" t="str">
        <f t="shared" si="16"/>
        <v>-</v>
      </c>
      <c r="E91" s="225" t="str">
        <f t="shared" si="17"/>
        <v/>
      </c>
      <c r="F91" s="225" t="str">
        <f t="shared" si="18"/>
        <v/>
      </c>
      <c r="G91" s="225" t="str">
        <f t="shared" si="19"/>
        <v/>
      </c>
      <c r="H91" s="225" t="str">
        <f t="shared" si="20"/>
        <v/>
      </c>
      <c r="I91" s="225" t="str">
        <f t="shared" si="21"/>
        <v/>
      </c>
      <c r="J91" s="225" t="str">
        <f t="shared" si="22"/>
        <v/>
      </c>
      <c r="K91" s="225" t="str">
        <f t="shared" si="23"/>
        <v/>
      </c>
      <c r="L91" s="225" t="str">
        <f t="shared" si="24"/>
        <v/>
      </c>
      <c r="M91" s="225" t="str">
        <f t="shared" si="25"/>
        <v/>
      </c>
      <c r="N91" s="225" t="str">
        <f t="shared" si="26"/>
        <v/>
      </c>
      <c r="O91" s="225" t="str">
        <f t="shared" si="27"/>
        <v/>
      </c>
      <c r="P91" s="225" t="str">
        <f t="shared" si="28"/>
        <v/>
      </c>
      <c r="Q91" s="225" t="str">
        <f t="shared" si="29"/>
        <v/>
      </c>
      <c r="R91" s="225" t="str">
        <f t="shared" si="30"/>
        <v/>
      </c>
      <c r="S91" s="37"/>
    </row>
    <row r="92" spans="1:19" ht="38.25" collapsed="1" x14ac:dyDescent="0.2">
      <c r="A92" s="228" t="s">
        <v>1007</v>
      </c>
      <c r="B92" s="229" t="s">
        <v>949</v>
      </c>
      <c r="C92" s="14">
        <v>0</v>
      </c>
      <c r="D92" s="85">
        <f>SUM(D93:D97)</f>
        <v>0</v>
      </c>
      <c r="E92" s="225" t="str">
        <f t="shared" si="17"/>
        <v>N/A</v>
      </c>
      <c r="F92" s="225" t="str">
        <f t="shared" si="18"/>
        <v>N/A</v>
      </c>
      <c r="G92" s="225" t="str">
        <f t="shared" si="19"/>
        <v>N/A</v>
      </c>
      <c r="H92" s="225" t="str">
        <f t="shared" si="20"/>
        <v>N/A</v>
      </c>
      <c r="I92" s="225" t="str">
        <f t="shared" si="21"/>
        <v>N/A</v>
      </c>
      <c r="J92" s="225" t="str">
        <f t="shared" si="22"/>
        <v>N/A</v>
      </c>
      <c r="K92" s="225" t="str">
        <f t="shared" si="23"/>
        <v>N/A</v>
      </c>
      <c r="L92" s="225" t="str">
        <f t="shared" si="24"/>
        <v>N/A</v>
      </c>
      <c r="M92" s="225" t="str">
        <f t="shared" si="25"/>
        <v>N/A</v>
      </c>
      <c r="N92" s="225" t="str">
        <f t="shared" si="26"/>
        <v>N/A</v>
      </c>
      <c r="O92" s="225" t="str">
        <f t="shared" si="27"/>
        <v>N/A</v>
      </c>
      <c r="P92" s="225" t="str">
        <f t="shared" si="28"/>
        <v>N/A</v>
      </c>
      <c r="Q92" s="225" t="str">
        <f t="shared" si="29"/>
        <v>N/A</v>
      </c>
      <c r="R92" s="225" t="str">
        <f t="shared" si="30"/>
        <v>N/A</v>
      </c>
      <c r="S92" s="37"/>
    </row>
    <row r="93" spans="1:19" ht="25.5" hidden="1" outlineLevel="1" x14ac:dyDescent="0.2">
      <c r="A93" s="222">
        <v>7.3</v>
      </c>
      <c r="B93" s="207" t="s">
        <v>620</v>
      </c>
      <c r="C93" s="14">
        <v>3</v>
      </c>
      <c r="D93" s="40" t="str">
        <f t="shared" si="16"/>
        <v>-</v>
      </c>
      <c r="E93" s="225" t="str">
        <f t="shared" si="17"/>
        <v/>
      </c>
      <c r="F93" s="225" t="str">
        <f t="shared" si="18"/>
        <v/>
      </c>
      <c r="G93" s="225" t="str">
        <f t="shared" si="19"/>
        <v/>
      </c>
      <c r="H93" s="225" t="str">
        <f t="shared" si="20"/>
        <v/>
      </c>
      <c r="I93" s="225" t="str">
        <f t="shared" si="21"/>
        <v/>
      </c>
      <c r="J93" s="225" t="str">
        <f t="shared" si="22"/>
        <v/>
      </c>
      <c r="K93" s="225" t="str">
        <f t="shared" si="23"/>
        <v/>
      </c>
      <c r="L93" s="225" t="str">
        <f t="shared" si="24"/>
        <v/>
      </c>
      <c r="M93" s="225" t="str">
        <f t="shared" si="25"/>
        <v/>
      </c>
      <c r="N93" s="225" t="str">
        <f t="shared" si="26"/>
        <v/>
      </c>
      <c r="O93" s="225" t="str">
        <f t="shared" si="27"/>
        <v/>
      </c>
      <c r="P93" s="225" t="str">
        <f t="shared" si="28"/>
        <v/>
      </c>
      <c r="Q93" s="225" t="str">
        <f t="shared" si="29"/>
        <v/>
      </c>
      <c r="R93" s="225" t="str">
        <f t="shared" si="30"/>
        <v/>
      </c>
      <c r="S93" s="37"/>
    </row>
    <row r="94" spans="1:19" ht="51" hidden="1" outlineLevel="1" x14ac:dyDescent="0.2">
      <c r="A94" s="212" t="s">
        <v>119</v>
      </c>
      <c r="B94" s="206" t="s">
        <v>120</v>
      </c>
      <c r="C94" s="14">
        <v>3</v>
      </c>
      <c r="D94" s="40" t="str">
        <f t="shared" si="16"/>
        <v>-</v>
      </c>
      <c r="E94" s="225" t="str">
        <f t="shared" si="17"/>
        <v/>
      </c>
      <c r="F94" s="225" t="str">
        <f t="shared" si="18"/>
        <v/>
      </c>
      <c r="G94" s="225" t="str">
        <f t="shared" si="19"/>
        <v/>
      </c>
      <c r="H94" s="225" t="str">
        <f t="shared" si="20"/>
        <v/>
      </c>
      <c r="I94" s="225" t="str">
        <f t="shared" si="21"/>
        <v/>
      </c>
      <c r="J94" s="225" t="str">
        <f t="shared" si="22"/>
        <v/>
      </c>
      <c r="K94" s="225" t="str">
        <f t="shared" si="23"/>
        <v/>
      </c>
      <c r="L94" s="225" t="str">
        <f t="shared" si="24"/>
        <v/>
      </c>
      <c r="M94" s="225" t="str">
        <f t="shared" si="25"/>
        <v/>
      </c>
      <c r="N94" s="225" t="str">
        <f t="shared" si="26"/>
        <v/>
      </c>
      <c r="O94" s="225" t="str">
        <f t="shared" si="27"/>
        <v/>
      </c>
      <c r="P94" s="225" t="str">
        <f t="shared" si="28"/>
        <v/>
      </c>
      <c r="Q94" s="225" t="str">
        <f t="shared" si="29"/>
        <v/>
      </c>
      <c r="R94" s="225" t="str">
        <f t="shared" si="30"/>
        <v/>
      </c>
      <c r="S94" s="37"/>
    </row>
    <row r="95" spans="1:19" ht="51" hidden="1" outlineLevel="1" x14ac:dyDescent="0.2">
      <c r="A95" s="212" t="s">
        <v>121</v>
      </c>
      <c r="B95" s="206" t="s">
        <v>122</v>
      </c>
      <c r="C95" s="14">
        <v>1</v>
      </c>
      <c r="D95" s="40" t="str">
        <f t="shared" si="16"/>
        <v>-</v>
      </c>
      <c r="E95" s="225" t="str">
        <f t="shared" si="17"/>
        <v/>
      </c>
      <c r="F95" s="225" t="str">
        <f t="shared" si="18"/>
        <v/>
      </c>
      <c r="G95" s="225" t="str">
        <f t="shared" si="19"/>
        <v/>
      </c>
      <c r="H95" s="225" t="str">
        <f t="shared" si="20"/>
        <v/>
      </c>
      <c r="I95" s="225" t="str">
        <f t="shared" si="21"/>
        <v/>
      </c>
      <c r="J95" s="225" t="str">
        <f t="shared" si="22"/>
        <v/>
      </c>
      <c r="K95" s="225" t="str">
        <f t="shared" si="23"/>
        <v/>
      </c>
      <c r="L95" s="225" t="str">
        <f t="shared" si="24"/>
        <v/>
      </c>
      <c r="M95" s="225" t="str">
        <f t="shared" si="25"/>
        <v/>
      </c>
      <c r="N95" s="225" t="str">
        <f t="shared" si="26"/>
        <v/>
      </c>
      <c r="O95" s="225" t="str">
        <f t="shared" si="27"/>
        <v/>
      </c>
      <c r="P95" s="225" t="str">
        <f t="shared" si="28"/>
        <v/>
      </c>
      <c r="Q95" s="225" t="str">
        <f t="shared" si="29"/>
        <v/>
      </c>
      <c r="R95" s="225" t="str">
        <f t="shared" si="30"/>
        <v/>
      </c>
      <c r="S95" s="39"/>
    </row>
    <row r="96" spans="1:19" ht="63.75" hidden="1" outlineLevel="1" x14ac:dyDescent="0.2">
      <c r="A96" s="212" t="s">
        <v>123</v>
      </c>
      <c r="B96" s="206" t="s">
        <v>966</v>
      </c>
      <c r="C96" s="14">
        <v>1</v>
      </c>
      <c r="D96" s="40" t="str">
        <f t="shared" si="16"/>
        <v>-</v>
      </c>
      <c r="E96" s="225" t="str">
        <f t="shared" si="17"/>
        <v/>
      </c>
      <c r="F96" s="225" t="str">
        <f t="shared" si="18"/>
        <v/>
      </c>
      <c r="G96" s="225" t="str">
        <f t="shared" si="19"/>
        <v/>
      </c>
      <c r="H96" s="225" t="str">
        <f t="shared" si="20"/>
        <v/>
      </c>
      <c r="I96" s="225" t="str">
        <f t="shared" si="21"/>
        <v/>
      </c>
      <c r="J96" s="225" t="str">
        <f t="shared" si="22"/>
        <v/>
      </c>
      <c r="K96" s="225" t="str">
        <f t="shared" si="23"/>
        <v/>
      </c>
      <c r="L96" s="225" t="str">
        <f t="shared" si="24"/>
        <v/>
      </c>
      <c r="M96" s="225" t="str">
        <f t="shared" si="25"/>
        <v/>
      </c>
      <c r="N96" s="225" t="str">
        <f t="shared" si="26"/>
        <v/>
      </c>
      <c r="O96" s="225" t="str">
        <f t="shared" si="27"/>
        <v/>
      </c>
      <c r="P96" s="225" t="str">
        <f t="shared" si="28"/>
        <v/>
      </c>
      <c r="Q96" s="225" t="str">
        <f t="shared" si="29"/>
        <v/>
      </c>
      <c r="R96" s="225" t="str">
        <f t="shared" si="30"/>
        <v/>
      </c>
      <c r="S96" s="39"/>
    </row>
    <row r="97" spans="1:19" ht="89.25" hidden="1" outlineLevel="1" x14ac:dyDescent="0.2">
      <c r="A97" s="212" t="s">
        <v>959</v>
      </c>
      <c r="B97" s="206" t="s">
        <v>960</v>
      </c>
      <c r="C97" s="14">
        <v>3</v>
      </c>
      <c r="D97" s="40" t="str">
        <f t="shared" si="16"/>
        <v>-</v>
      </c>
      <c r="E97" s="225" t="str">
        <f t="shared" si="17"/>
        <v/>
      </c>
      <c r="F97" s="225" t="str">
        <f t="shared" si="18"/>
        <v/>
      </c>
      <c r="G97" s="225" t="str">
        <f t="shared" si="19"/>
        <v/>
      </c>
      <c r="H97" s="225" t="str">
        <f t="shared" si="20"/>
        <v/>
      </c>
      <c r="I97" s="225" t="str">
        <f t="shared" si="21"/>
        <v/>
      </c>
      <c r="J97" s="225" t="str">
        <f t="shared" si="22"/>
        <v/>
      </c>
      <c r="K97" s="225" t="str">
        <f t="shared" si="23"/>
        <v/>
      </c>
      <c r="L97" s="225" t="str">
        <f t="shared" si="24"/>
        <v/>
      </c>
      <c r="M97" s="225" t="str">
        <f t="shared" si="25"/>
        <v/>
      </c>
      <c r="N97" s="225" t="str">
        <f t="shared" si="26"/>
        <v/>
      </c>
      <c r="O97" s="225" t="str">
        <f t="shared" si="27"/>
        <v/>
      </c>
      <c r="P97" s="225" t="str">
        <f t="shared" si="28"/>
        <v/>
      </c>
      <c r="Q97" s="225" t="str">
        <f t="shared" si="29"/>
        <v/>
      </c>
      <c r="R97" s="225" t="str">
        <f t="shared" si="30"/>
        <v/>
      </c>
      <c r="S97" s="37"/>
    </row>
    <row r="98" spans="1:19" collapsed="1" x14ac:dyDescent="0.2">
      <c r="A98" s="228" t="s">
        <v>1008</v>
      </c>
      <c r="B98" s="204" t="s">
        <v>1009</v>
      </c>
      <c r="C98" s="14">
        <v>0</v>
      </c>
      <c r="D98" s="85">
        <f>SUM(D99:D100)</f>
        <v>0</v>
      </c>
      <c r="E98" s="225" t="str">
        <f t="shared" si="17"/>
        <v>N/A</v>
      </c>
      <c r="F98" s="225" t="str">
        <f t="shared" si="18"/>
        <v>N/A</v>
      </c>
      <c r="G98" s="225" t="str">
        <f t="shared" si="19"/>
        <v>N/A</v>
      </c>
      <c r="H98" s="225" t="str">
        <f t="shared" si="20"/>
        <v>N/A</v>
      </c>
      <c r="I98" s="225" t="str">
        <f t="shared" si="21"/>
        <v>N/A</v>
      </c>
      <c r="J98" s="225" t="str">
        <f t="shared" si="22"/>
        <v>N/A</v>
      </c>
      <c r="K98" s="225" t="str">
        <f t="shared" si="23"/>
        <v>N/A</v>
      </c>
      <c r="L98" s="225" t="str">
        <f t="shared" si="24"/>
        <v>N/A</v>
      </c>
      <c r="M98" s="225" t="str">
        <f t="shared" si="25"/>
        <v>N/A</v>
      </c>
      <c r="N98" s="225" t="str">
        <f t="shared" si="26"/>
        <v>N/A</v>
      </c>
      <c r="O98" s="225" t="str">
        <f t="shared" si="27"/>
        <v>N/A</v>
      </c>
      <c r="P98" s="225" t="str">
        <f t="shared" si="28"/>
        <v>N/A</v>
      </c>
      <c r="Q98" s="225" t="str">
        <f t="shared" si="29"/>
        <v>N/A</v>
      </c>
      <c r="R98" s="225" t="str">
        <f t="shared" si="30"/>
        <v>N/A</v>
      </c>
      <c r="S98" s="37"/>
    </row>
    <row r="99" spans="1:19" ht="63.75" hidden="1" outlineLevel="1" x14ac:dyDescent="0.2">
      <c r="A99" s="222">
        <v>7.4</v>
      </c>
      <c r="B99" s="207" t="s">
        <v>1010</v>
      </c>
      <c r="C99" s="14">
        <v>1</v>
      </c>
      <c r="D99" s="40" t="str">
        <f t="shared" si="16"/>
        <v>-</v>
      </c>
      <c r="E99" s="225" t="str">
        <f t="shared" si="17"/>
        <v/>
      </c>
      <c r="F99" s="225" t="str">
        <f t="shared" si="18"/>
        <v/>
      </c>
      <c r="G99" s="225" t="str">
        <f t="shared" si="19"/>
        <v/>
      </c>
      <c r="H99" s="225" t="str">
        <f t="shared" si="20"/>
        <v/>
      </c>
      <c r="I99" s="225" t="str">
        <f t="shared" si="21"/>
        <v/>
      </c>
      <c r="J99" s="225" t="str">
        <f t="shared" si="22"/>
        <v/>
      </c>
      <c r="K99" s="225" t="str">
        <f t="shared" si="23"/>
        <v/>
      </c>
      <c r="L99" s="225" t="str">
        <f t="shared" si="24"/>
        <v/>
      </c>
      <c r="M99" s="225" t="str">
        <f t="shared" si="25"/>
        <v/>
      </c>
      <c r="N99" s="225" t="str">
        <f t="shared" si="26"/>
        <v/>
      </c>
      <c r="O99" s="225" t="str">
        <f t="shared" si="27"/>
        <v/>
      </c>
      <c r="P99" s="225" t="str">
        <f t="shared" si="28"/>
        <v/>
      </c>
      <c r="Q99" s="225" t="str">
        <f t="shared" si="29"/>
        <v/>
      </c>
      <c r="R99" s="225" t="str">
        <f t="shared" si="30"/>
        <v/>
      </c>
      <c r="S99" s="37"/>
    </row>
    <row r="100" spans="1:19" ht="76.5" hidden="1" outlineLevel="1" x14ac:dyDescent="0.2">
      <c r="A100" s="212" t="s">
        <v>124</v>
      </c>
      <c r="B100" s="206" t="s">
        <v>829</v>
      </c>
      <c r="C100" s="14">
        <v>1</v>
      </c>
      <c r="D100" s="40" t="str">
        <f t="shared" si="16"/>
        <v>-</v>
      </c>
      <c r="E100" s="225" t="str">
        <f t="shared" si="17"/>
        <v/>
      </c>
      <c r="F100" s="225" t="str">
        <f t="shared" si="18"/>
        <v/>
      </c>
      <c r="G100" s="225" t="str">
        <f t="shared" si="19"/>
        <v/>
      </c>
      <c r="H100" s="225" t="str">
        <f t="shared" si="20"/>
        <v/>
      </c>
      <c r="I100" s="225" t="str">
        <f t="shared" si="21"/>
        <v/>
      </c>
      <c r="J100" s="225" t="str">
        <f t="shared" si="22"/>
        <v/>
      </c>
      <c r="K100" s="225" t="str">
        <f t="shared" si="23"/>
        <v/>
      </c>
      <c r="L100" s="225" t="str">
        <f t="shared" si="24"/>
        <v/>
      </c>
      <c r="M100" s="225" t="str">
        <f t="shared" si="25"/>
        <v/>
      </c>
      <c r="N100" s="225" t="str">
        <f t="shared" si="26"/>
        <v/>
      </c>
      <c r="O100" s="225" t="str">
        <f t="shared" si="27"/>
        <v/>
      </c>
      <c r="P100" s="225" t="str">
        <f t="shared" si="28"/>
        <v/>
      </c>
      <c r="Q100" s="225" t="str">
        <f t="shared" si="29"/>
        <v/>
      </c>
      <c r="R100" s="225" t="str">
        <f t="shared" si="30"/>
        <v/>
      </c>
      <c r="S100" s="37"/>
    </row>
    <row r="101" spans="1:19" ht="13.5" collapsed="1" thickBot="1" x14ac:dyDescent="0.25">
      <c r="A101" s="222">
        <v>7.5</v>
      </c>
      <c r="B101" s="204" t="s">
        <v>830</v>
      </c>
      <c r="C101" s="14">
        <v>0</v>
      </c>
      <c r="D101" s="85">
        <f>SUM(D102:D109)</f>
        <v>0</v>
      </c>
      <c r="E101" s="225" t="str">
        <f t="shared" si="17"/>
        <v>N/A</v>
      </c>
      <c r="F101" s="225" t="str">
        <f t="shared" si="18"/>
        <v>N/A</v>
      </c>
      <c r="G101" s="225" t="str">
        <f t="shared" si="19"/>
        <v>N/A</v>
      </c>
      <c r="H101" s="225" t="str">
        <f t="shared" si="20"/>
        <v>N/A</v>
      </c>
      <c r="I101" s="225" t="str">
        <f t="shared" si="21"/>
        <v>N/A</v>
      </c>
      <c r="J101" s="225" t="str">
        <f t="shared" si="22"/>
        <v>N/A</v>
      </c>
      <c r="K101" s="225" t="str">
        <f t="shared" si="23"/>
        <v>N/A</v>
      </c>
      <c r="L101" s="225" t="str">
        <f t="shared" si="24"/>
        <v>N/A</v>
      </c>
      <c r="M101" s="225" t="str">
        <f t="shared" si="25"/>
        <v>N/A</v>
      </c>
      <c r="N101" s="225" t="str">
        <f t="shared" si="26"/>
        <v>N/A</v>
      </c>
      <c r="O101" s="225" t="str">
        <f t="shared" si="27"/>
        <v>N/A</v>
      </c>
      <c r="P101" s="225" t="str">
        <f t="shared" si="28"/>
        <v>N/A</v>
      </c>
      <c r="Q101" s="225" t="str">
        <f t="shared" si="29"/>
        <v>N/A</v>
      </c>
      <c r="R101" s="225" t="str">
        <f t="shared" si="30"/>
        <v>N/A</v>
      </c>
      <c r="S101" s="39"/>
    </row>
    <row r="102" spans="1:19" ht="25.5" hidden="1" outlineLevel="1" x14ac:dyDescent="0.2">
      <c r="A102" s="222" t="s">
        <v>125</v>
      </c>
      <c r="B102" s="207" t="s">
        <v>831</v>
      </c>
      <c r="C102" s="14">
        <v>3</v>
      </c>
      <c r="D102" s="40" t="str">
        <f t="shared" si="16"/>
        <v>-</v>
      </c>
      <c r="E102" s="225" t="str">
        <f t="shared" si="17"/>
        <v/>
      </c>
      <c r="F102" s="225" t="str">
        <f t="shared" si="18"/>
        <v/>
      </c>
      <c r="G102" s="225" t="str">
        <f t="shared" si="19"/>
        <v/>
      </c>
      <c r="H102" s="225" t="str">
        <f t="shared" si="20"/>
        <v/>
      </c>
      <c r="I102" s="225" t="str">
        <f t="shared" si="21"/>
        <v/>
      </c>
      <c r="J102" s="225" t="str">
        <f t="shared" si="22"/>
        <v/>
      </c>
      <c r="K102" s="225" t="str">
        <f t="shared" si="23"/>
        <v/>
      </c>
      <c r="L102" s="225" t="str">
        <f t="shared" si="24"/>
        <v/>
      </c>
      <c r="M102" s="225" t="str">
        <f t="shared" si="25"/>
        <v/>
      </c>
      <c r="N102" s="225" t="str">
        <f t="shared" si="26"/>
        <v/>
      </c>
      <c r="O102" s="225" t="str">
        <f t="shared" si="27"/>
        <v/>
      </c>
      <c r="P102" s="225" t="str">
        <f t="shared" si="28"/>
        <v/>
      </c>
      <c r="Q102" s="225" t="str">
        <f t="shared" si="29"/>
        <v/>
      </c>
      <c r="R102" s="225" t="str">
        <f t="shared" si="30"/>
        <v/>
      </c>
      <c r="S102" s="37"/>
    </row>
    <row r="103" spans="1:19" ht="25.5" hidden="1" outlineLevel="1" x14ac:dyDescent="0.2">
      <c r="A103" s="222" t="s">
        <v>126</v>
      </c>
      <c r="B103" s="207" t="s">
        <v>832</v>
      </c>
      <c r="C103" s="14">
        <v>3</v>
      </c>
      <c r="D103" s="40" t="str">
        <f t="shared" si="16"/>
        <v>-</v>
      </c>
      <c r="E103" s="225" t="str">
        <f t="shared" si="17"/>
        <v/>
      </c>
      <c r="F103" s="225" t="str">
        <f t="shared" si="18"/>
        <v/>
      </c>
      <c r="G103" s="225" t="str">
        <f t="shared" si="19"/>
        <v/>
      </c>
      <c r="H103" s="225" t="str">
        <f t="shared" si="20"/>
        <v/>
      </c>
      <c r="I103" s="225" t="str">
        <f t="shared" si="21"/>
        <v/>
      </c>
      <c r="J103" s="225" t="str">
        <f t="shared" si="22"/>
        <v/>
      </c>
      <c r="K103" s="225" t="str">
        <f t="shared" si="23"/>
        <v/>
      </c>
      <c r="L103" s="225" t="str">
        <f t="shared" si="24"/>
        <v/>
      </c>
      <c r="M103" s="225" t="str">
        <f t="shared" si="25"/>
        <v/>
      </c>
      <c r="N103" s="225" t="str">
        <f t="shared" si="26"/>
        <v/>
      </c>
      <c r="O103" s="225" t="str">
        <f t="shared" si="27"/>
        <v/>
      </c>
      <c r="P103" s="225" t="str">
        <f t="shared" si="28"/>
        <v/>
      </c>
      <c r="Q103" s="225" t="str">
        <f t="shared" si="29"/>
        <v/>
      </c>
      <c r="R103" s="225" t="str">
        <f t="shared" si="30"/>
        <v/>
      </c>
      <c r="S103" s="37"/>
    </row>
    <row r="104" spans="1:19" ht="25.5" hidden="1" outlineLevel="1" x14ac:dyDescent="0.2">
      <c r="A104" s="222" t="s">
        <v>127</v>
      </c>
      <c r="B104" s="207" t="s">
        <v>935</v>
      </c>
      <c r="C104" s="14">
        <v>3</v>
      </c>
      <c r="D104" s="40" t="str">
        <f t="shared" si="16"/>
        <v>-</v>
      </c>
      <c r="E104" s="225" t="str">
        <f t="shared" si="17"/>
        <v/>
      </c>
      <c r="F104" s="225" t="str">
        <f t="shared" si="18"/>
        <v/>
      </c>
      <c r="G104" s="225" t="str">
        <f t="shared" si="19"/>
        <v/>
      </c>
      <c r="H104" s="225" t="str">
        <f t="shared" si="20"/>
        <v/>
      </c>
      <c r="I104" s="225" t="str">
        <f t="shared" si="21"/>
        <v/>
      </c>
      <c r="J104" s="225" t="str">
        <f t="shared" si="22"/>
        <v/>
      </c>
      <c r="K104" s="225" t="str">
        <f t="shared" si="23"/>
        <v/>
      </c>
      <c r="L104" s="225" t="str">
        <f t="shared" si="24"/>
        <v/>
      </c>
      <c r="M104" s="225" t="str">
        <f t="shared" si="25"/>
        <v/>
      </c>
      <c r="N104" s="225" t="str">
        <f t="shared" si="26"/>
        <v/>
      </c>
      <c r="O104" s="225" t="str">
        <f t="shared" si="27"/>
        <v/>
      </c>
      <c r="P104" s="225" t="str">
        <f t="shared" si="28"/>
        <v/>
      </c>
      <c r="Q104" s="225" t="str">
        <f t="shared" si="29"/>
        <v/>
      </c>
      <c r="R104" s="225" t="str">
        <f t="shared" si="30"/>
        <v/>
      </c>
      <c r="S104" s="39"/>
    </row>
    <row r="105" spans="1:19" ht="63.75" hidden="1" outlineLevel="1" x14ac:dyDescent="0.2">
      <c r="A105" s="222" t="s">
        <v>128</v>
      </c>
      <c r="B105" s="207" t="s">
        <v>129</v>
      </c>
      <c r="C105" s="14">
        <v>3</v>
      </c>
      <c r="D105" s="40" t="str">
        <f t="shared" si="16"/>
        <v>-</v>
      </c>
      <c r="E105" s="225" t="str">
        <f t="shared" si="17"/>
        <v/>
      </c>
      <c r="F105" s="225" t="str">
        <f t="shared" si="18"/>
        <v/>
      </c>
      <c r="G105" s="225" t="str">
        <f t="shared" si="19"/>
        <v/>
      </c>
      <c r="H105" s="225" t="str">
        <f t="shared" si="20"/>
        <v/>
      </c>
      <c r="I105" s="225" t="str">
        <f t="shared" si="21"/>
        <v/>
      </c>
      <c r="J105" s="225" t="str">
        <f t="shared" si="22"/>
        <v/>
      </c>
      <c r="K105" s="225" t="str">
        <f t="shared" si="23"/>
        <v/>
      </c>
      <c r="L105" s="225" t="str">
        <f t="shared" si="24"/>
        <v/>
      </c>
      <c r="M105" s="225" t="str">
        <f t="shared" si="25"/>
        <v/>
      </c>
      <c r="N105" s="225" t="str">
        <f t="shared" si="26"/>
        <v/>
      </c>
      <c r="O105" s="225" t="str">
        <f t="shared" si="27"/>
        <v/>
      </c>
      <c r="P105" s="225" t="str">
        <f t="shared" si="28"/>
        <v/>
      </c>
      <c r="Q105" s="225" t="str">
        <f t="shared" si="29"/>
        <v/>
      </c>
      <c r="R105" s="225" t="str">
        <f t="shared" si="30"/>
        <v/>
      </c>
      <c r="S105" s="37"/>
    </row>
    <row r="106" spans="1:19" ht="51" hidden="1" outlineLevel="1" x14ac:dyDescent="0.2">
      <c r="A106" s="212" t="s">
        <v>130</v>
      </c>
      <c r="B106" s="206" t="s">
        <v>131</v>
      </c>
      <c r="C106" s="14">
        <v>3</v>
      </c>
      <c r="D106" s="40" t="str">
        <f t="shared" si="16"/>
        <v>-</v>
      </c>
      <c r="E106" s="225" t="str">
        <f t="shared" si="17"/>
        <v/>
      </c>
      <c r="F106" s="225" t="str">
        <f t="shared" si="18"/>
        <v/>
      </c>
      <c r="G106" s="225" t="str">
        <f t="shared" si="19"/>
        <v/>
      </c>
      <c r="H106" s="225" t="str">
        <f t="shared" si="20"/>
        <v/>
      </c>
      <c r="I106" s="225" t="str">
        <f t="shared" si="21"/>
        <v/>
      </c>
      <c r="J106" s="225" t="str">
        <f t="shared" si="22"/>
        <v/>
      </c>
      <c r="K106" s="225" t="str">
        <f t="shared" si="23"/>
        <v/>
      </c>
      <c r="L106" s="225" t="str">
        <f t="shared" si="24"/>
        <v/>
      </c>
      <c r="M106" s="225" t="str">
        <f t="shared" si="25"/>
        <v/>
      </c>
      <c r="N106" s="225" t="str">
        <f t="shared" si="26"/>
        <v/>
      </c>
      <c r="O106" s="225" t="str">
        <f t="shared" si="27"/>
        <v/>
      </c>
      <c r="P106" s="225" t="str">
        <f t="shared" si="28"/>
        <v/>
      </c>
      <c r="Q106" s="225" t="str">
        <f t="shared" si="29"/>
        <v/>
      </c>
      <c r="R106" s="225" t="str">
        <f t="shared" si="30"/>
        <v/>
      </c>
      <c r="S106" s="37"/>
    </row>
    <row r="107" spans="1:19" ht="51" hidden="1" outlineLevel="1" x14ac:dyDescent="0.2">
      <c r="A107" s="212" t="s">
        <v>132</v>
      </c>
      <c r="B107" s="206" t="s">
        <v>133</v>
      </c>
      <c r="C107" s="14">
        <v>1</v>
      </c>
      <c r="D107" s="40" t="str">
        <f t="shared" si="16"/>
        <v>-</v>
      </c>
      <c r="E107" s="225" t="str">
        <f t="shared" si="17"/>
        <v/>
      </c>
      <c r="F107" s="225" t="str">
        <f t="shared" si="18"/>
        <v/>
      </c>
      <c r="G107" s="225" t="str">
        <f t="shared" si="19"/>
        <v/>
      </c>
      <c r="H107" s="225" t="str">
        <f t="shared" si="20"/>
        <v/>
      </c>
      <c r="I107" s="225" t="str">
        <f t="shared" si="21"/>
        <v/>
      </c>
      <c r="J107" s="225" t="str">
        <f t="shared" si="22"/>
        <v/>
      </c>
      <c r="K107" s="225" t="str">
        <f t="shared" si="23"/>
        <v/>
      </c>
      <c r="L107" s="225" t="str">
        <f t="shared" si="24"/>
        <v/>
      </c>
      <c r="M107" s="225" t="str">
        <f t="shared" si="25"/>
        <v/>
      </c>
      <c r="N107" s="225" t="str">
        <f t="shared" si="26"/>
        <v/>
      </c>
      <c r="O107" s="225" t="str">
        <f t="shared" si="27"/>
        <v/>
      </c>
      <c r="P107" s="225" t="str">
        <f t="shared" si="28"/>
        <v/>
      </c>
      <c r="Q107" s="225" t="str">
        <f t="shared" si="29"/>
        <v/>
      </c>
      <c r="R107" s="225" t="str">
        <f t="shared" si="30"/>
        <v/>
      </c>
      <c r="S107" s="37"/>
    </row>
    <row r="108" spans="1:19" ht="51" hidden="1" outlineLevel="1" x14ac:dyDescent="0.2">
      <c r="A108" s="212" t="s">
        <v>134</v>
      </c>
      <c r="B108" s="206" t="s">
        <v>965</v>
      </c>
      <c r="C108" s="14">
        <v>1</v>
      </c>
      <c r="D108" s="40" t="str">
        <f t="shared" si="16"/>
        <v>-</v>
      </c>
      <c r="E108" s="225" t="str">
        <f t="shared" si="17"/>
        <v/>
      </c>
      <c r="F108" s="225" t="str">
        <f t="shared" si="18"/>
        <v/>
      </c>
      <c r="G108" s="225" t="str">
        <f t="shared" si="19"/>
        <v/>
      </c>
      <c r="H108" s="225" t="str">
        <f t="shared" si="20"/>
        <v/>
      </c>
      <c r="I108" s="225" t="str">
        <f t="shared" si="21"/>
        <v/>
      </c>
      <c r="J108" s="225" t="str">
        <f t="shared" si="22"/>
        <v/>
      </c>
      <c r="K108" s="225" t="str">
        <f t="shared" si="23"/>
        <v/>
      </c>
      <c r="L108" s="225" t="str">
        <f t="shared" si="24"/>
        <v/>
      </c>
      <c r="M108" s="225" t="str">
        <f t="shared" si="25"/>
        <v/>
      </c>
      <c r="N108" s="225" t="str">
        <f t="shared" si="26"/>
        <v/>
      </c>
      <c r="O108" s="225" t="str">
        <f t="shared" si="27"/>
        <v/>
      </c>
      <c r="P108" s="225" t="str">
        <f t="shared" si="28"/>
        <v/>
      </c>
      <c r="Q108" s="225" t="str">
        <f t="shared" si="29"/>
        <v/>
      </c>
      <c r="R108" s="225" t="str">
        <f t="shared" si="30"/>
        <v/>
      </c>
      <c r="S108" s="37"/>
    </row>
    <row r="109" spans="1:19" ht="128.25" hidden="1" outlineLevel="1" thickBot="1" x14ac:dyDescent="0.25">
      <c r="A109" s="212" t="s">
        <v>961</v>
      </c>
      <c r="B109" s="206" t="s">
        <v>962</v>
      </c>
      <c r="C109" s="14">
        <v>3</v>
      </c>
      <c r="D109" s="40" t="str">
        <f t="shared" si="16"/>
        <v>-</v>
      </c>
      <c r="E109" s="225" t="str">
        <f t="shared" si="17"/>
        <v/>
      </c>
      <c r="F109" s="225" t="str">
        <f t="shared" si="18"/>
        <v/>
      </c>
      <c r="G109" s="225" t="str">
        <f t="shared" si="19"/>
        <v/>
      </c>
      <c r="H109" s="225" t="str">
        <f t="shared" si="20"/>
        <v/>
      </c>
      <c r="I109" s="225" t="str">
        <f t="shared" si="21"/>
        <v/>
      </c>
      <c r="J109" s="225" t="str">
        <f t="shared" si="22"/>
        <v/>
      </c>
      <c r="K109" s="225" t="str">
        <f t="shared" si="23"/>
        <v/>
      </c>
      <c r="L109" s="225" t="str">
        <f t="shared" si="24"/>
        <v/>
      </c>
      <c r="M109" s="225" t="str">
        <f t="shared" si="25"/>
        <v/>
      </c>
      <c r="N109" s="225" t="str">
        <f t="shared" si="26"/>
        <v/>
      </c>
      <c r="O109" s="225" t="str">
        <f t="shared" si="27"/>
        <v/>
      </c>
      <c r="P109" s="225" t="str">
        <f t="shared" si="28"/>
        <v/>
      </c>
      <c r="Q109" s="225" t="str">
        <f t="shared" si="29"/>
        <v/>
      </c>
      <c r="R109" s="225" t="str">
        <f t="shared" si="30"/>
        <v/>
      </c>
      <c r="S109" s="37"/>
    </row>
    <row r="110" spans="1:19" ht="56.25" customHeight="1" collapsed="1" thickBot="1" x14ac:dyDescent="0.25">
      <c r="A110" s="222">
        <v>8</v>
      </c>
      <c r="B110" s="204" t="s">
        <v>833</v>
      </c>
      <c r="C110" s="14">
        <v>0</v>
      </c>
      <c r="D110" s="233">
        <f>SUM(D111,D116,D124,D129,D139,D143,D149)</f>
        <v>0</v>
      </c>
      <c r="E110" s="225" t="str">
        <f t="shared" si="17"/>
        <v>N/A</v>
      </c>
      <c r="F110" s="225" t="str">
        <f t="shared" si="18"/>
        <v>N/A</v>
      </c>
      <c r="G110" s="225" t="str">
        <f t="shared" si="19"/>
        <v>N/A</v>
      </c>
      <c r="H110" s="225" t="str">
        <f t="shared" si="20"/>
        <v>N/A</v>
      </c>
      <c r="I110" s="225" t="str">
        <f t="shared" si="21"/>
        <v>N/A</v>
      </c>
      <c r="J110" s="225" t="str">
        <f t="shared" si="22"/>
        <v>N/A</v>
      </c>
      <c r="K110" s="225" t="str">
        <f t="shared" si="23"/>
        <v>N/A</v>
      </c>
      <c r="L110" s="225" t="str">
        <f t="shared" si="24"/>
        <v>N/A</v>
      </c>
      <c r="M110" s="225" t="str">
        <f t="shared" si="25"/>
        <v>N/A</v>
      </c>
      <c r="N110" s="225" t="str">
        <f t="shared" si="26"/>
        <v>N/A</v>
      </c>
      <c r="O110" s="225" t="str">
        <f t="shared" si="27"/>
        <v>N/A</v>
      </c>
      <c r="P110" s="225" t="str">
        <f t="shared" si="28"/>
        <v>N/A</v>
      </c>
      <c r="Q110" s="225" t="str">
        <f t="shared" si="29"/>
        <v>N/A</v>
      </c>
      <c r="R110" s="225" t="str">
        <f t="shared" si="30"/>
        <v>N/A</v>
      </c>
      <c r="S110" s="37"/>
    </row>
    <row r="111" spans="1:19" ht="13.5" thickBot="1" x14ac:dyDescent="0.25">
      <c r="A111" s="222">
        <v>8.1</v>
      </c>
      <c r="B111" s="204" t="s">
        <v>136</v>
      </c>
      <c r="C111" s="14">
        <v>0</v>
      </c>
      <c r="D111" s="80">
        <f>SUM(D112:D115)</f>
        <v>0</v>
      </c>
      <c r="E111" s="225" t="str">
        <f t="shared" si="17"/>
        <v>N/A</v>
      </c>
      <c r="F111" s="225" t="str">
        <f t="shared" si="18"/>
        <v>N/A</v>
      </c>
      <c r="G111" s="225" t="str">
        <f t="shared" si="19"/>
        <v>N/A</v>
      </c>
      <c r="H111" s="225" t="str">
        <f t="shared" si="20"/>
        <v>N/A</v>
      </c>
      <c r="I111" s="225" t="str">
        <f t="shared" si="21"/>
        <v>N/A</v>
      </c>
      <c r="J111" s="225" t="str">
        <f t="shared" si="22"/>
        <v>N/A</v>
      </c>
      <c r="K111" s="225" t="str">
        <f t="shared" si="23"/>
        <v>N/A</v>
      </c>
      <c r="L111" s="225" t="str">
        <f t="shared" si="24"/>
        <v>N/A</v>
      </c>
      <c r="M111" s="225" t="str">
        <f t="shared" si="25"/>
        <v>N/A</v>
      </c>
      <c r="N111" s="225" t="str">
        <f t="shared" si="26"/>
        <v>N/A</v>
      </c>
      <c r="O111" s="225" t="str">
        <f t="shared" si="27"/>
        <v>N/A</v>
      </c>
      <c r="P111" s="225" t="str">
        <f t="shared" si="28"/>
        <v>N/A</v>
      </c>
      <c r="Q111" s="225" t="str">
        <f t="shared" si="29"/>
        <v>N/A</v>
      </c>
      <c r="R111" s="225" t="str">
        <f t="shared" si="30"/>
        <v>N/A</v>
      </c>
      <c r="S111" s="82"/>
    </row>
    <row r="112" spans="1:19" hidden="1" outlineLevel="1" x14ac:dyDescent="0.2">
      <c r="A112" s="222" t="s">
        <v>135</v>
      </c>
      <c r="B112" s="207" t="s">
        <v>136</v>
      </c>
      <c r="C112" s="14">
        <v>1</v>
      </c>
      <c r="D112" s="40" t="str">
        <f t="shared" si="16"/>
        <v>-</v>
      </c>
      <c r="E112" s="225" t="str">
        <f t="shared" si="17"/>
        <v/>
      </c>
      <c r="F112" s="225" t="str">
        <f t="shared" si="18"/>
        <v/>
      </c>
      <c r="G112" s="225" t="str">
        <f t="shared" si="19"/>
        <v/>
      </c>
      <c r="H112" s="225" t="str">
        <f t="shared" si="20"/>
        <v/>
      </c>
      <c r="I112" s="225" t="str">
        <f t="shared" si="21"/>
        <v/>
      </c>
      <c r="J112" s="225" t="str">
        <f t="shared" si="22"/>
        <v/>
      </c>
      <c r="K112" s="225" t="str">
        <f t="shared" si="23"/>
        <v/>
      </c>
      <c r="L112" s="225" t="str">
        <f t="shared" si="24"/>
        <v/>
      </c>
      <c r="M112" s="225" t="str">
        <f t="shared" si="25"/>
        <v/>
      </c>
      <c r="N112" s="225" t="str">
        <f t="shared" si="26"/>
        <v/>
      </c>
      <c r="O112" s="225" t="str">
        <f t="shared" si="27"/>
        <v/>
      </c>
      <c r="P112" s="225" t="str">
        <f t="shared" si="28"/>
        <v/>
      </c>
      <c r="Q112" s="225" t="str">
        <f t="shared" si="29"/>
        <v/>
      </c>
      <c r="R112" s="225" t="str">
        <f t="shared" si="30"/>
        <v/>
      </c>
      <c r="S112" s="81"/>
    </row>
    <row r="113" spans="1:19" s="83" customFormat="1" ht="39" hidden="1" outlineLevel="1" thickBot="1" x14ac:dyDescent="0.25">
      <c r="A113" s="222" t="s">
        <v>137</v>
      </c>
      <c r="B113" s="207" t="s">
        <v>936</v>
      </c>
      <c r="C113" s="14">
        <v>1</v>
      </c>
      <c r="D113" s="40" t="str">
        <f t="shared" si="16"/>
        <v>-</v>
      </c>
      <c r="E113" s="225" t="str">
        <f t="shared" si="17"/>
        <v/>
      </c>
      <c r="F113" s="225" t="str">
        <f t="shared" si="18"/>
        <v/>
      </c>
      <c r="G113" s="225" t="str">
        <f t="shared" si="19"/>
        <v/>
      </c>
      <c r="H113" s="225" t="str">
        <f t="shared" si="20"/>
        <v/>
      </c>
      <c r="I113" s="225" t="str">
        <f t="shared" si="21"/>
        <v/>
      </c>
      <c r="J113" s="225" t="str">
        <f t="shared" si="22"/>
        <v/>
      </c>
      <c r="K113" s="225" t="str">
        <f t="shared" si="23"/>
        <v/>
      </c>
      <c r="L113" s="225" t="str">
        <f t="shared" si="24"/>
        <v/>
      </c>
      <c r="M113" s="225" t="str">
        <f t="shared" si="25"/>
        <v/>
      </c>
      <c r="N113" s="225" t="str">
        <f t="shared" si="26"/>
        <v/>
      </c>
      <c r="O113" s="225" t="str">
        <f t="shared" si="27"/>
        <v/>
      </c>
      <c r="P113" s="225" t="str">
        <f t="shared" si="28"/>
        <v/>
      </c>
      <c r="Q113" s="225" t="str">
        <f t="shared" si="29"/>
        <v/>
      </c>
      <c r="R113" s="225" t="str">
        <f t="shared" si="30"/>
        <v/>
      </c>
      <c r="S113" s="39"/>
    </row>
    <row r="114" spans="1:19" ht="38.25" hidden="1" outlineLevel="1" x14ac:dyDescent="0.2">
      <c r="A114" s="222" t="s">
        <v>138</v>
      </c>
      <c r="B114" s="207" t="s">
        <v>139</v>
      </c>
      <c r="C114" s="14">
        <v>1</v>
      </c>
      <c r="D114" s="40" t="str">
        <f t="shared" si="16"/>
        <v>-</v>
      </c>
      <c r="E114" s="225" t="str">
        <f t="shared" si="17"/>
        <v/>
      </c>
      <c r="F114" s="225" t="str">
        <f t="shared" si="18"/>
        <v/>
      </c>
      <c r="G114" s="225" t="str">
        <f t="shared" si="19"/>
        <v/>
      </c>
      <c r="H114" s="225" t="str">
        <f t="shared" si="20"/>
        <v/>
      </c>
      <c r="I114" s="225" t="str">
        <f t="shared" si="21"/>
        <v/>
      </c>
      <c r="J114" s="225" t="str">
        <f t="shared" si="22"/>
        <v/>
      </c>
      <c r="K114" s="225" t="str">
        <f t="shared" si="23"/>
        <v/>
      </c>
      <c r="L114" s="225" t="str">
        <f t="shared" si="24"/>
        <v/>
      </c>
      <c r="M114" s="225" t="str">
        <f t="shared" si="25"/>
        <v/>
      </c>
      <c r="N114" s="225" t="str">
        <f t="shared" si="26"/>
        <v/>
      </c>
      <c r="O114" s="225" t="str">
        <f t="shared" si="27"/>
        <v/>
      </c>
      <c r="P114" s="225" t="str">
        <f t="shared" si="28"/>
        <v/>
      </c>
      <c r="Q114" s="225" t="str">
        <f t="shared" si="29"/>
        <v/>
      </c>
      <c r="R114" s="225" t="str">
        <f t="shared" si="30"/>
        <v/>
      </c>
      <c r="S114" s="37"/>
    </row>
    <row r="115" spans="1:19" ht="25.5" hidden="1" outlineLevel="1" x14ac:dyDescent="0.2">
      <c r="A115" s="222" t="s">
        <v>140</v>
      </c>
      <c r="B115" s="207" t="s">
        <v>141</v>
      </c>
      <c r="C115" s="14">
        <v>1</v>
      </c>
      <c r="D115" s="40" t="str">
        <f t="shared" si="16"/>
        <v>-</v>
      </c>
      <c r="E115" s="225" t="str">
        <f t="shared" si="17"/>
        <v/>
      </c>
      <c r="F115" s="225" t="str">
        <f t="shared" si="18"/>
        <v/>
      </c>
      <c r="G115" s="225" t="str">
        <f t="shared" si="19"/>
        <v/>
      </c>
      <c r="H115" s="225" t="str">
        <f t="shared" si="20"/>
        <v/>
      </c>
      <c r="I115" s="225" t="str">
        <f t="shared" si="21"/>
        <v/>
      </c>
      <c r="J115" s="225" t="str">
        <f t="shared" si="22"/>
        <v/>
      </c>
      <c r="K115" s="225" t="str">
        <f t="shared" si="23"/>
        <v/>
      </c>
      <c r="L115" s="225" t="str">
        <f t="shared" si="24"/>
        <v/>
      </c>
      <c r="M115" s="225" t="str">
        <f t="shared" si="25"/>
        <v/>
      </c>
      <c r="N115" s="225" t="str">
        <f t="shared" si="26"/>
        <v/>
      </c>
      <c r="O115" s="225" t="str">
        <f t="shared" si="27"/>
        <v/>
      </c>
      <c r="P115" s="225" t="str">
        <f t="shared" si="28"/>
        <v/>
      </c>
      <c r="Q115" s="225" t="str">
        <f t="shared" si="29"/>
        <v/>
      </c>
      <c r="R115" s="225" t="str">
        <f t="shared" si="30"/>
        <v/>
      </c>
      <c r="S115" s="37"/>
    </row>
    <row r="116" spans="1:19" collapsed="1" x14ac:dyDescent="0.2">
      <c r="A116" s="222">
        <v>8.1999999999999993</v>
      </c>
      <c r="B116" s="204" t="s">
        <v>834</v>
      </c>
      <c r="C116" s="14">
        <v>0</v>
      </c>
      <c r="D116" s="79">
        <f>SUM(D117:D123)</f>
        <v>0</v>
      </c>
      <c r="E116" s="225" t="str">
        <f t="shared" si="17"/>
        <v>N/A</v>
      </c>
      <c r="F116" s="225" t="str">
        <f t="shared" si="18"/>
        <v>N/A</v>
      </c>
      <c r="G116" s="225" t="str">
        <f t="shared" si="19"/>
        <v>N/A</v>
      </c>
      <c r="H116" s="225" t="str">
        <f t="shared" si="20"/>
        <v>N/A</v>
      </c>
      <c r="I116" s="225" t="str">
        <f t="shared" si="21"/>
        <v>N/A</v>
      </c>
      <c r="J116" s="225" t="str">
        <f t="shared" si="22"/>
        <v>N/A</v>
      </c>
      <c r="K116" s="225" t="str">
        <f t="shared" si="23"/>
        <v>N/A</v>
      </c>
      <c r="L116" s="225" t="str">
        <f t="shared" si="24"/>
        <v>N/A</v>
      </c>
      <c r="M116" s="225" t="str">
        <f t="shared" si="25"/>
        <v>N/A</v>
      </c>
      <c r="N116" s="225" t="str">
        <f t="shared" si="26"/>
        <v>N/A</v>
      </c>
      <c r="O116" s="225" t="str">
        <f t="shared" si="27"/>
        <v>N/A</v>
      </c>
      <c r="P116" s="225" t="str">
        <f t="shared" si="28"/>
        <v>N/A</v>
      </c>
      <c r="Q116" s="225" t="str">
        <f t="shared" si="29"/>
        <v>N/A</v>
      </c>
      <c r="R116" s="225" t="str">
        <f t="shared" si="30"/>
        <v>N/A</v>
      </c>
      <c r="S116" s="37"/>
    </row>
    <row r="117" spans="1:19" ht="25.5" hidden="1" outlineLevel="1" x14ac:dyDescent="0.2">
      <c r="A117" s="222" t="s">
        <v>142</v>
      </c>
      <c r="B117" s="207" t="s">
        <v>835</v>
      </c>
      <c r="C117" s="14">
        <v>3</v>
      </c>
      <c r="D117" s="40" t="str">
        <f t="shared" si="16"/>
        <v>-</v>
      </c>
      <c r="E117" s="225" t="str">
        <f t="shared" si="17"/>
        <v/>
      </c>
      <c r="F117" s="225" t="str">
        <f t="shared" si="18"/>
        <v/>
      </c>
      <c r="G117" s="225" t="str">
        <f t="shared" si="19"/>
        <v/>
      </c>
      <c r="H117" s="225" t="str">
        <f t="shared" si="20"/>
        <v/>
      </c>
      <c r="I117" s="225" t="str">
        <f t="shared" si="21"/>
        <v/>
      </c>
      <c r="J117" s="225" t="str">
        <f t="shared" si="22"/>
        <v/>
      </c>
      <c r="K117" s="225" t="str">
        <f t="shared" si="23"/>
        <v/>
      </c>
      <c r="L117" s="225" t="str">
        <f t="shared" si="24"/>
        <v/>
      </c>
      <c r="M117" s="225" t="str">
        <f t="shared" si="25"/>
        <v/>
      </c>
      <c r="N117" s="225" t="str">
        <f t="shared" si="26"/>
        <v/>
      </c>
      <c r="O117" s="225" t="str">
        <f t="shared" si="27"/>
        <v/>
      </c>
      <c r="P117" s="225" t="str">
        <f t="shared" si="28"/>
        <v/>
      </c>
      <c r="Q117" s="225" t="str">
        <f t="shared" si="29"/>
        <v/>
      </c>
      <c r="R117" s="225" t="str">
        <f t="shared" si="30"/>
        <v/>
      </c>
      <c r="S117" s="37"/>
    </row>
    <row r="118" spans="1:19" ht="25.5" hidden="1" outlineLevel="1" x14ac:dyDescent="0.2">
      <c r="A118" s="222" t="s">
        <v>143</v>
      </c>
      <c r="B118" s="207" t="s">
        <v>836</v>
      </c>
      <c r="C118" s="14">
        <v>3</v>
      </c>
      <c r="D118" s="40" t="str">
        <f t="shared" si="16"/>
        <v>-</v>
      </c>
      <c r="E118" s="225" t="str">
        <f t="shared" si="17"/>
        <v/>
      </c>
      <c r="F118" s="225" t="str">
        <f t="shared" si="18"/>
        <v/>
      </c>
      <c r="G118" s="225" t="str">
        <f t="shared" si="19"/>
        <v/>
      </c>
      <c r="H118" s="225" t="str">
        <f t="shared" si="20"/>
        <v/>
      </c>
      <c r="I118" s="225" t="str">
        <f t="shared" si="21"/>
        <v/>
      </c>
      <c r="J118" s="225" t="str">
        <f t="shared" si="22"/>
        <v/>
      </c>
      <c r="K118" s="225" t="str">
        <f t="shared" si="23"/>
        <v/>
      </c>
      <c r="L118" s="225" t="str">
        <f t="shared" si="24"/>
        <v/>
      </c>
      <c r="M118" s="225" t="str">
        <f t="shared" si="25"/>
        <v/>
      </c>
      <c r="N118" s="225" t="str">
        <f t="shared" si="26"/>
        <v/>
      </c>
      <c r="O118" s="225" t="str">
        <f t="shared" si="27"/>
        <v/>
      </c>
      <c r="P118" s="225" t="str">
        <f t="shared" si="28"/>
        <v/>
      </c>
      <c r="Q118" s="225" t="str">
        <f t="shared" si="29"/>
        <v/>
      </c>
      <c r="R118" s="225" t="str">
        <f t="shared" si="30"/>
        <v/>
      </c>
      <c r="S118" s="39"/>
    </row>
    <row r="119" spans="1:19" ht="25.5" hidden="1" outlineLevel="1" x14ac:dyDescent="0.2">
      <c r="A119" s="222" t="s">
        <v>144</v>
      </c>
      <c r="B119" s="207" t="s">
        <v>145</v>
      </c>
      <c r="C119" s="14">
        <v>3</v>
      </c>
      <c r="D119" s="40" t="str">
        <f t="shared" si="16"/>
        <v>-</v>
      </c>
      <c r="E119" s="225" t="str">
        <f t="shared" si="17"/>
        <v/>
      </c>
      <c r="F119" s="225" t="str">
        <f t="shared" si="18"/>
        <v/>
      </c>
      <c r="G119" s="225" t="str">
        <f t="shared" si="19"/>
        <v/>
      </c>
      <c r="H119" s="225" t="str">
        <f t="shared" si="20"/>
        <v/>
      </c>
      <c r="I119" s="225" t="str">
        <f t="shared" si="21"/>
        <v/>
      </c>
      <c r="J119" s="225" t="str">
        <f t="shared" si="22"/>
        <v/>
      </c>
      <c r="K119" s="225" t="str">
        <f t="shared" si="23"/>
        <v/>
      </c>
      <c r="L119" s="225" t="str">
        <f t="shared" si="24"/>
        <v/>
      </c>
      <c r="M119" s="225" t="str">
        <f t="shared" si="25"/>
        <v/>
      </c>
      <c r="N119" s="225" t="str">
        <f t="shared" si="26"/>
        <v/>
      </c>
      <c r="O119" s="225" t="str">
        <f t="shared" si="27"/>
        <v/>
      </c>
      <c r="P119" s="225" t="str">
        <f t="shared" si="28"/>
        <v/>
      </c>
      <c r="Q119" s="225" t="str">
        <f t="shared" si="29"/>
        <v/>
      </c>
      <c r="R119" s="225" t="str">
        <f t="shared" si="30"/>
        <v/>
      </c>
      <c r="S119" s="37"/>
    </row>
    <row r="120" spans="1:19" ht="25.5" hidden="1" outlineLevel="1" x14ac:dyDescent="0.2">
      <c r="A120" s="212" t="s">
        <v>146</v>
      </c>
      <c r="B120" s="206" t="s">
        <v>147</v>
      </c>
      <c r="C120" s="14">
        <v>3</v>
      </c>
      <c r="D120" s="40" t="str">
        <f t="shared" si="16"/>
        <v>-</v>
      </c>
      <c r="E120" s="225" t="str">
        <f t="shared" si="17"/>
        <v/>
      </c>
      <c r="F120" s="225" t="str">
        <f t="shared" si="18"/>
        <v/>
      </c>
      <c r="G120" s="225" t="str">
        <f t="shared" si="19"/>
        <v/>
      </c>
      <c r="H120" s="225" t="str">
        <f t="shared" si="20"/>
        <v/>
      </c>
      <c r="I120" s="225" t="str">
        <f t="shared" si="21"/>
        <v/>
      </c>
      <c r="J120" s="225" t="str">
        <f t="shared" si="22"/>
        <v/>
      </c>
      <c r="K120" s="225" t="str">
        <f t="shared" si="23"/>
        <v/>
      </c>
      <c r="L120" s="225" t="str">
        <f t="shared" si="24"/>
        <v/>
      </c>
      <c r="M120" s="225" t="str">
        <f t="shared" si="25"/>
        <v/>
      </c>
      <c r="N120" s="225" t="str">
        <f t="shared" si="26"/>
        <v/>
      </c>
      <c r="O120" s="225" t="str">
        <f t="shared" si="27"/>
        <v/>
      </c>
      <c r="P120" s="225" t="str">
        <f t="shared" si="28"/>
        <v/>
      </c>
      <c r="Q120" s="225" t="str">
        <f t="shared" si="29"/>
        <v/>
      </c>
      <c r="R120" s="225" t="str">
        <f t="shared" si="30"/>
        <v/>
      </c>
      <c r="S120" s="37"/>
    </row>
    <row r="121" spans="1:19" ht="76.5" hidden="1" outlineLevel="1" x14ac:dyDescent="0.2">
      <c r="A121" s="212" t="s">
        <v>148</v>
      </c>
      <c r="B121" s="206" t="s">
        <v>149</v>
      </c>
      <c r="C121" s="14">
        <v>3</v>
      </c>
      <c r="D121" s="40" t="str">
        <f t="shared" si="16"/>
        <v>-</v>
      </c>
      <c r="E121" s="225" t="str">
        <f t="shared" si="17"/>
        <v/>
      </c>
      <c r="F121" s="225" t="str">
        <f t="shared" si="18"/>
        <v/>
      </c>
      <c r="G121" s="225" t="str">
        <f t="shared" si="19"/>
        <v/>
      </c>
      <c r="H121" s="225" t="str">
        <f t="shared" si="20"/>
        <v/>
      </c>
      <c r="I121" s="225" t="str">
        <f t="shared" si="21"/>
        <v/>
      </c>
      <c r="J121" s="225" t="str">
        <f t="shared" si="22"/>
        <v/>
      </c>
      <c r="K121" s="225" t="str">
        <f t="shared" si="23"/>
        <v/>
      </c>
      <c r="L121" s="225" t="str">
        <f t="shared" si="24"/>
        <v/>
      </c>
      <c r="M121" s="225" t="str">
        <f t="shared" si="25"/>
        <v/>
      </c>
      <c r="N121" s="225" t="str">
        <f t="shared" si="26"/>
        <v/>
      </c>
      <c r="O121" s="225" t="str">
        <f t="shared" si="27"/>
        <v/>
      </c>
      <c r="P121" s="225" t="str">
        <f t="shared" si="28"/>
        <v/>
      </c>
      <c r="Q121" s="225" t="str">
        <f t="shared" si="29"/>
        <v/>
      </c>
      <c r="R121" s="225" t="str">
        <f t="shared" si="30"/>
        <v/>
      </c>
      <c r="S121" s="37"/>
    </row>
    <row r="122" spans="1:19" hidden="1" outlineLevel="1" x14ac:dyDescent="0.2">
      <c r="A122" s="222">
        <v>8.3000000000000007</v>
      </c>
      <c r="B122" s="204" t="s">
        <v>150</v>
      </c>
      <c r="C122" s="14">
        <v>1</v>
      </c>
      <c r="D122" s="40" t="str">
        <f t="shared" si="16"/>
        <v>-</v>
      </c>
      <c r="E122" s="225" t="str">
        <f t="shared" si="17"/>
        <v/>
      </c>
      <c r="F122" s="225" t="str">
        <f t="shared" si="18"/>
        <v/>
      </c>
      <c r="G122" s="225" t="str">
        <f t="shared" si="19"/>
        <v/>
      </c>
      <c r="H122" s="225" t="str">
        <f t="shared" si="20"/>
        <v/>
      </c>
      <c r="I122" s="225" t="str">
        <f t="shared" si="21"/>
        <v/>
      </c>
      <c r="J122" s="225" t="str">
        <f t="shared" si="22"/>
        <v/>
      </c>
      <c r="K122" s="225" t="str">
        <f t="shared" si="23"/>
        <v/>
      </c>
      <c r="L122" s="225" t="str">
        <f t="shared" si="24"/>
        <v/>
      </c>
      <c r="M122" s="225" t="str">
        <f t="shared" si="25"/>
        <v/>
      </c>
      <c r="N122" s="225" t="str">
        <f t="shared" si="26"/>
        <v/>
      </c>
      <c r="O122" s="225" t="str">
        <f t="shared" si="27"/>
        <v/>
      </c>
      <c r="P122" s="225" t="str">
        <f t="shared" si="28"/>
        <v/>
      </c>
      <c r="Q122" s="225" t="str">
        <f t="shared" si="29"/>
        <v/>
      </c>
      <c r="R122" s="225" t="str">
        <f t="shared" si="30"/>
        <v/>
      </c>
      <c r="S122" s="37"/>
    </row>
    <row r="123" spans="1:19" ht="38.25" hidden="1" outlineLevel="1" x14ac:dyDescent="0.2">
      <c r="A123" s="212" t="s">
        <v>151</v>
      </c>
      <c r="B123" s="206" t="s">
        <v>937</v>
      </c>
      <c r="C123" s="14">
        <v>1</v>
      </c>
      <c r="D123" s="40" t="str">
        <f t="shared" si="16"/>
        <v>-</v>
      </c>
      <c r="E123" s="225" t="str">
        <f t="shared" si="17"/>
        <v/>
      </c>
      <c r="F123" s="225" t="str">
        <f t="shared" si="18"/>
        <v/>
      </c>
      <c r="G123" s="225" t="str">
        <f t="shared" si="19"/>
        <v/>
      </c>
      <c r="H123" s="225" t="str">
        <f t="shared" si="20"/>
        <v/>
      </c>
      <c r="I123" s="225" t="str">
        <f t="shared" si="21"/>
        <v/>
      </c>
      <c r="J123" s="225" t="str">
        <f t="shared" si="22"/>
        <v/>
      </c>
      <c r="K123" s="225" t="str">
        <f t="shared" si="23"/>
        <v/>
      </c>
      <c r="L123" s="225" t="str">
        <f t="shared" si="24"/>
        <v/>
      </c>
      <c r="M123" s="225" t="str">
        <f t="shared" si="25"/>
        <v/>
      </c>
      <c r="N123" s="225" t="str">
        <f t="shared" si="26"/>
        <v/>
      </c>
      <c r="O123" s="225" t="str">
        <f t="shared" si="27"/>
        <v/>
      </c>
      <c r="P123" s="225" t="str">
        <f t="shared" si="28"/>
        <v/>
      </c>
      <c r="Q123" s="225" t="str">
        <f t="shared" si="29"/>
        <v/>
      </c>
      <c r="R123" s="225" t="str">
        <f t="shared" si="30"/>
        <v/>
      </c>
      <c r="S123" s="37"/>
    </row>
    <row r="124" spans="1:19" ht="25.5" collapsed="1" x14ac:dyDescent="0.2">
      <c r="A124" s="222">
        <v>8.4</v>
      </c>
      <c r="B124" s="204" t="s">
        <v>837</v>
      </c>
      <c r="C124" s="14">
        <v>0</v>
      </c>
      <c r="D124" s="85">
        <f>SUM(D125:D128)</f>
        <v>0</v>
      </c>
      <c r="E124" s="225" t="str">
        <f t="shared" si="17"/>
        <v>N/A</v>
      </c>
      <c r="F124" s="225" t="str">
        <f t="shared" si="18"/>
        <v>N/A</v>
      </c>
      <c r="G124" s="225" t="str">
        <f t="shared" si="19"/>
        <v>N/A</v>
      </c>
      <c r="H124" s="225" t="str">
        <f t="shared" si="20"/>
        <v>N/A</v>
      </c>
      <c r="I124" s="225" t="str">
        <f t="shared" si="21"/>
        <v>N/A</v>
      </c>
      <c r="J124" s="225" t="str">
        <f t="shared" si="22"/>
        <v>N/A</v>
      </c>
      <c r="K124" s="225" t="str">
        <f t="shared" si="23"/>
        <v>N/A</v>
      </c>
      <c r="L124" s="225" t="str">
        <f t="shared" si="24"/>
        <v>N/A</v>
      </c>
      <c r="M124" s="225" t="str">
        <f t="shared" si="25"/>
        <v>N/A</v>
      </c>
      <c r="N124" s="225" t="str">
        <f t="shared" si="26"/>
        <v>N/A</v>
      </c>
      <c r="O124" s="225" t="str">
        <f t="shared" si="27"/>
        <v>N/A</v>
      </c>
      <c r="P124" s="225" t="str">
        <f t="shared" si="28"/>
        <v>N/A</v>
      </c>
      <c r="Q124" s="225" t="str">
        <f t="shared" si="29"/>
        <v>N/A</v>
      </c>
      <c r="R124" s="225" t="str">
        <f t="shared" si="30"/>
        <v>N/A</v>
      </c>
      <c r="S124" s="39"/>
    </row>
    <row r="125" spans="1:19" ht="25.5" hidden="1" outlineLevel="1" x14ac:dyDescent="0.2">
      <c r="A125" s="222" t="s">
        <v>152</v>
      </c>
      <c r="B125" s="207" t="s">
        <v>153</v>
      </c>
      <c r="C125" s="14">
        <v>1</v>
      </c>
      <c r="D125" s="40" t="str">
        <f t="shared" si="16"/>
        <v>-</v>
      </c>
      <c r="E125" s="225" t="str">
        <f t="shared" si="17"/>
        <v/>
      </c>
      <c r="F125" s="225" t="str">
        <f t="shared" si="18"/>
        <v/>
      </c>
      <c r="G125" s="225" t="str">
        <f t="shared" si="19"/>
        <v/>
      </c>
      <c r="H125" s="225" t="str">
        <f t="shared" si="20"/>
        <v/>
      </c>
      <c r="I125" s="225" t="str">
        <f t="shared" si="21"/>
        <v/>
      </c>
      <c r="J125" s="225" t="str">
        <f t="shared" si="22"/>
        <v/>
      </c>
      <c r="K125" s="225" t="str">
        <f t="shared" si="23"/>
        <v/>
      </c>
      <c r="L125" s="225" t="str">
        <f t="shared" si="24"/>
        <v/>
      </c>
      <c r="M125" s="225" t="str">
        <f t="shared" si="25"/>
        <v/>
      </c>
      <c r="N125" s="225" t="str">
        <f t="shared" si="26"/>
        <v/>
      </c>
      <c r="O125" s="225" t="str">
        <f t="shared" si="27"/>
        <v/>
      </c>
      <c r="P125" s="225" t="str">
        <f t="shared" si="28"/>
        <v/>
      </c>
      <c r="Q125" s="225" t="str">
        <f t="shared" si="29"/>
        <v/>
      </c>
      <c r="R125" s="225" t="str">
        <f t="shared" si="30"/>
        <v/>
      </c>
      <c r="S125" s="37"/>
    </row>
    <row r="126" spans="1:19" ht="38.25" hidden="1" outlineLevel="1" x14ac:dyDescent="0.2">
      <c r="A126" s="222" t="s">
        <v>154</v>
      </c>
      <c r="B126" s="207" t="s">
        <v>155</v>
      </c>
      <c r="C126" s="14">
        <v>1</v>
      </c>
      <c r="D126" s="40" t="str">
        <f t="shared" si="16"/>
        <v>-</v>
      </c>
      <c r="E126" s="225" t="str">
        <f t="shared" si="17"/>
        <v/>
      </c>
      <c r="F126" s="225" t="str">
        <f t="shared" si="18"/>
        <v/>
      </c>
      <c r="G126" s="225" t="str">
        <f t="shared" si="19"/>
        <v/>
      </c>
      <c r="H126" s="225" t="str">
        <f t="shared" si="20"/>
        <v/>
      </c>
      <c r="I126" s="225" t="str">
        <f t="shared" si="21"/>
        <v/>
      </c>
      <c r="J126" s="225" t="str">
        <f t="shared" si="22"/>
        <v/>
      </c>
      <c r="K126" s="225" t="str">
        <f t="shared" si="23"/>
        <v/>
      </c>
      <c r="L126" s="225" t="str">
        <f t="shared" si="24"/>
        <v/>
      </c>
      <c r="M126" s="225" t="str">
        <f t="shared" si="25"/>
        <v/>
      </c>
      <c r="N126" s="225" t="str">
        <f t="shared" si="26"/>
        <v/>
      </c>
      <c r="O126" s="225" t="str">
        <f t="shared" si="27"/>
        <v/>
      </c>
      <c r="P126" s="225" t="str">
        <f t="shared" si="28"/>
        <v/>
      </c>
      <c r="Q126" s="225" t="str">
        <f t="shared" si="29"/>
        <v/>
      </c>
      <c r="R126" s="225" t="str">
        <f t="shared" si="30"/>
        <v/>
      </c>
      <c r="S126" s="37"/>
    </row>
    <row r="127" spans="1:19" ht="51" hidden="1" outlineLevel="1" x14ac:dyDescent="0.2">
      <c r="A127" s="222" t="s">
        <v>156</v>
      </c>
      <c r="B127" s="207" t="s">
        <v>157</v>
      </c>
      <c r="C127" s="14">
        <v>1</v>
      </c>
      <c r="D127" s="40" t="str">
        <f t="shared" si="16"/>
        <v>-</v>
      </c>
      <c r="E127" s="225" t="str">
        <f t="shared" si="17"/>
        <v/>
      </c>
      <c r="F127" s="225" t="str">
        <f t="shared" si="18"/>
        <v/>
      </c>
      <c r="G127" s="225" t="str">
        <f t="shared" si="19"/>
        <v/>
      </c>
      <c r="H127" s="225" t="str">
        <f t="shared" si="20"/>
        <v/>
      </c>
      <c r="I127" s="225" t="str">
        <f t="shared" si="21"/>
        <v/>
      </c>
      <c r="J127" s="225" t="str">
        <f t="shared" si="22"/>
        <v/>
      </c>
      <c r="K127" s="225" t="str">
        <f t="shared" si="23"/>
        <v/>
      </c>
      <c r="L127" s="225" t="str">
        <f t="shared" si="24"/>
        <v/>
      </c>
      <c r="M127" s="225" t="str">
        <f t="shared" si="25"/>
        <v/>
      </c>
      <c r="N127" s="225" t="str">
        <f t="shared" si="26"/>
        <v/>
      </c>
      <c r="O127" s="225" t="str">
        <f t="shared" si="27"/>
        <v/>
      </c>
      <c r="P127" s="225" t="str">
        <f t="shared" si="28"/>
        <v/>
      </c>
      <c r="Q127" s="225" t="str">
        <f t="shared" si="29"/>
        <v/>
      </c>
      <c r="R127" s="225" t="str">
        <f t="shared" si="30"/>
        <v/>
      </c>
      <c r="S127" s="39"/>
    </row>
    <row r="128" spans="1:19" ht="38.25" hidden="1" outlineLevel="1" x14ac:dyDescent="0.2">
      <c r="A128" s="222" t="s">
        <v>158</v>
      </c>
      <c r="B128" s="207" t="s">
        <v>159</v>
      </c>
      <c r="C128" s="14">
        <v>1</v>
      </c>
      <c r="D128" s="40" t="str">
        <f t="shared" si="16"/>
        <v>-</v>
      </c>
      <c r="E128" s="225" t="str">
        <f t="shared" si="17"/>
        <v/>
      </c>
      <c r="F128" s="225" t="str">
        <f t="shared" si="18"/>
        <v/>
      </c>
      <c r="G128" s="225" t="str">
        <f t="shared" si="19"/>
        <v/>
      </c>
      <c r="H128" s="225" t="str">
        <f t="shared" si="20"/>
        <v/>
      </c>
      <c r="I128" s="225" t="str">
        <f t="shared" si="21"/>
        <v/>
      </c>
      <c r="J128" s="225" t="str">
        <f t="shared" si="22"/>
        <v/>
      </c>
      <c r="K128" s="225" t="str">
        <f t="shared" si="23"/>
        <v/>
      </c>
      <c r="L128" s="225" t="str">
        <f t="shared" si="24"/>
        <v/>
      </c>
      <c r="M128" s="225" t="str">
        <f t="shared" si="25"/>
        <v/>
      </c>
      <c r="N128" s="225" t="str">
        <f t="shared" si="26"/>
        <v/>
      </c>
      <c r="O128" s="225" t="str">
        <f t="shared" si="27"/>
        <v/>
      </c>
      <c r="P128" s="225" t="str">
        <f t="shared" si="28"/>
        <v/>
      </c>
      <c r="Q128" s="225" t="str">
        <f t="shared" si="29"/>
        <v/>
      </c>
      <c r="R128" s="225" t="str">
        <f t="shared" si="30"/>
        <v/>
      </c>
      <c r="S128" s="37"/>
    </row>
    <row r="129" spans="1:19" collapsed="1" x14ac:dyDescent="0.2">
      <c r="A129" s="222">
        <v>8.5</v>
      </c>
      <c r="B129" s="204" t="s">
        <v>838</v>
      </c>
      <c r="C129" s="14">
        <v>0</v>
      </c>
      <c r="D129" s="79">
        <f>SUM(D130:D138)</f>
        <v>0</v>
      </c>
      <c r="E129" s="225" t="str">
        <f t="shared" si="17"/>
        <v>N/A</v>
      </c>
      <c r="F129" s="225" t="str">
        <f t="shared" si="18"/>
        <v>N/A</v>
      </c>
      <c r="G129" s="225" t="str">
        <f t="shared" si="19"/>
        <v>N/A</v>
      </c>
      <c r="H129" s="225" t="str">
        <f t="shared" si="20"/>
        <v>N/A</v>
      </c>
      <c r="I129" s="225" t="str">
        <f t="shared" si="21"/>
        <v>N/A</v>
      </c>
      <c r="J129" s="225" t="str">
        <f t="shared" si="22"/>
        <v>N/A</v>
      </c>
      <c r="K129" s="225" t="str">
        <f t="shared" si="23"/>
        <v>N/A</v>
      </c>
      <c r="L129" s="225" t="str">
        <f t="shared" si="24"/>
        <v>N/A</v>
      </c>
      <c r="M129" s="225" t="str">
        <f t="shared" si="25"/>
        <v>N/A</v>
      </c>
      <c r="N129" s="225" t="str">
        <f t="shared" si="26"/>
        <v>N/A</v>
      </c>
      <c r="O129" s="225" t="str">
        <f t="shared" si="27"/>
        <v>N/A</v>
      </c>
      <c r="P129" s="225" t="str">
        <f t="shared" si="28"/>
        <v>N/A</v>
      </c>
      <c r="Q129" s="225" t="str">
        <f t="shared" si="29"/>
        <v>N/A</v>
      </c>
      <c r="R129" s="225" t="str">
        <f t="shared" si="30"/>
        <v>N/A</v>
      </c>
      <c r="S129" s="37"/>
    </row>
    <row r="130" spans="1:19" ht="25.5" hidden="1" outlineLevel="1" x14ac:dyDescent="0.2">
      <c r="A130" s="222" t="s">
        <v>160</v>
      </c>
      <c r="B130" s="207" t="s">
        <v>161</v>
      </c>
      <c r="C130" s="14">
        <v>1</v>
      </c>
      <c r="D130" s="40" t="str">
        <f t="shared" si="16"/>
        <v>-</v>
      </c>
      <c r="E130" s="225" t="str">
        <f t="shared" si="17"/>
        <v/>
      </c>
      <c r="F130" s="225" t="str">
        <f t="shared" si="18"/>
        <v/>
      </c>
      <c r="G130" s="225" t="str">
        <f t="shared" si="19"/>
        <v/>
      </c>
      <c r="H130" s="225" t="str">
        <f t="shared" si="20"/>
        <v/>
      </c>
      <c r="I130" s="225" t="str">
        <f t="shared" si="21"/>
        <v/>
      </c>
      <c r="J130" s="225" t="str">
        <f t="shared" si="22"/>
        <v/>
      </c>
      <c r="K130" s="225" t="str">
        <f t="shared" si="23"/>
        <v/>
      </c>
      <c r="L130" s="225" t="str">
        <f t="shared" si="24"/>
        <v/>
      </c>
      <c r="M130" s="225" t="str">
        <f t="shared" si="25"/>
        <v/>
      </c>
      <c r="N130" s="225" t="str">
        <f t="shared" si="26"/>
        <v/>
      </c>
      <c r="O130" s="225" t="str">
        <f t="shared" si="27"/>
        <v/>
      </c>
      <c r="P130" s="225" t="str">
        <f t="shared" si="28"/>
        <v/>
      </c>
      <c r="Q130" s="225" t="str">
        <f t="shared" si="29"/>
        <v/>
      </c>
      <c r="R130" s="225" t="str">
        <f t="shared" si="30"/>
        <v/>
      </c>
      <c r="S130" s="37"/>
    </row>
    <row r="131" spans="1:19" ht="38.25" hidden="1" outlineLevel="1" x14ac:dyDescent="0.2">
      <c r="A131" s="222" t="s">
        <v>162</v>
      </c>
      <c r="B131" s="207" t="s">
        <v>839</v>
      </c>
      <c r="C131" s="14">
        <v>1</v>
      </c>
      <c r="D131" s="40" t="str">
        <f t="shared" si="16"/>
        <v>-</v>
      </c>
      <c r="E131" s="225" t="str">
        <f t="shared" si="17"/>
        <v/>
      </c>
      <c r="F131" s="225" t="str">
        <f t="shared" si="18"/>
        <v/>
      </c>
      <c r="G131" s="225" t="str">
        <f t="shared" si="19"/>
        <v/>
      </c>
      <c r="H131" s="225" t="str">
        <f t="shared" si="20"/>
        <v/>
      </c>
      <c r="I131" s="225" t="str">
        <f t="shared" si="21"/>
        <v/>
      </c>
      <c r="J131" s="225" t="str">
        <f t="shared" si="22"/>
        <v/>
      </c>
      <c r="K131" s="225" t="str">
        <f t="shared" si="23"/>
        <v/>
      </c>
      <c r="L131" s="225" t="str">
        <f t="shared" si="24"/>
        <v/>
      </c>
      <c r="M131" s="225" t="str">
        <f t="shared" si="25"/>
        <v/>
      </c>
      <c r="N131" s="225" t="str">
        <f t="shared" si="26"/>
        <v/>
      </c>
      <c r="O131" s="225" t="str">
        <f t="shared" si="27"/>
        <v/>
      </c>
      <c r="P131" s="225" t="str">
        <f t="shared" si="28"/>
        <v/>
      </c>
      <c r="Q131" s="225" t="str">
        <f t="shared" si="29"/>
        <v/>
      </c>
      <c r="R131" s="225" t="str">
        <f t="shared" si="30"/>
        <v/>
      </c>
      <c r="S131" s="37"/>
    </row>
    <row r="132" spans="1:19" ht="25.5" hidden="1" outlineLevel="1" x14ac:dyDescent="0.2">
      <c r="A132" s="222" t="s">
        <v>163</v>
      </c>
      <c r="B132" s="207" t="s">
        <v>164</v>
      </c>
      <c r="C132" s="14">
        <v>1</v>
      </c>
      <c r="D132" s="40" t="str">
        <f t="shared" si="16"/>
        <v>-</v>
      </c>
      <c r="E132" s="225" t="str">
        <f t="shared" si="17"/>
        <v/>
      </c>
      <c r="F132" s="225" t="str">
        <f t="shared" si="18"/>
        <v/>
      </c>
      <c r="G132" s="225" t="str">
        <f t="shared" si="19"/>
        <v/>
      </c>
      <c r="H132" s="225" t="str">
        <f t="shared" si="20"/>
        <v/>
      </c>
      <c r="I132" s="225" t="str">
        <f t="shared" si="21"/>
        <v/>
      </c>
      <c r="J132" s="225" t="str">
        <f t="shared" si="22"/>
        <v/>
      </c>
      <c r="K132" s="225" t="str">
        <f t="shared" si="23"/>
        <v/>
      </c>
      <c r="L132" s="225" t="str">
        <f t="shared" si="24"/>
        <v/>
      </c>
      <c r="M132" s="225" t="str">
        <f t="shared" si="25"/>
        <v/>
      </c>
      <c r="N132" s="225" t="str">
        <f t="shared" si="26"/>
        <v/>
      </c>
      <c r="O132" s="225" t="str">
        <f t="shared" si="27"/>
        <v/>
      </c>
      <c r="P132" s="225" t="str">
        <f t="shared" si="28"/>
        <v/>
      </c>
      <c r="Q132" s="225" t="str">
        <f t="shared" si="29"/>
        <v/>
      </c>
      <c r="R132" s="225" t="str">
        <f t="shared" si="30"/>
        <v/>
      </c>
      <c r="S132" s="39"/>
    </row>
    <row r="133" spans="1:19" ht="25.5" hidden="1" outlineLevel="1" x14ac:dyDescent="0.2">
      <c r="A133" s="222" t="s">
        <v>165</v>
      </c>
      <c r="B133" s="207" t="s">
        <v>166</v>
      </c>
      <c r="C133" s="14">
        <v>1</v>
      </c>
      <c r="D133" s="40" t="str">
        <f t="shared" si="16"/>
        <v>-</v>
      </c>
      <c r="E133" s="225" t="str">
        <f t="shared" si="17"/>
        <v/>
      </c>
      <c r="F133" s="225" t="str">
        <f t="shared" si="18"/>
        <v/>
      </c>
      <c r="G133" s="225" t="str">
        <f t="shared" si="19"/>
        <v/>
      </c>
      <c r="H133" s="225" t="str">
        <f t="shared" si="20"/>
        <v/>
      </c>
      <c r="I133" s="225" t="str">
        <f t="shared" si="21"/>
        <v/>
      </c>
      <c r="J133" s="225" t="str">
        <f t="shared" si="22"/>
        <v/>
      </c>
      <c r="K133" s="225" t="str">
        <f t="shared" si="23"/>
        <v/>
      </c>
      <c r="L133" s="225" t="str">
        <f t="shared" si="24"/>
        <v/>
      </c>
      <c r="M133" s="225" t="str">
        <f t="shared" si="25"/>
        <v/>
      </c>
      <c r="N133" s="225" t="str">
        <f t="shared" si="26"/>
        <v/>
      </c>
      <c r="O133" s="225" t="str">
        <f t="shared" si="27"/>
        <v/>
      </c>
      <c r="P133" s="225" t="str">
        <f t="shared" si="28"/>
        <v/>
      </c>
      <c r="Q133" s="225" t="str">
        <f t="shared" si="29"/>
        <v/>
      </c>
      <c r="R133" s="225" t="str">
        <f t="shared" si="30"/>
        <v/>
      </c>
      <c r="S133" s="37"/>
    </row>
    <row r="134" spans="1:19" ht="25.5" hidden="1" outlineLevel="1" x14ac:dyDescent="0.2">
      <c r="A134" s="222" t="s">
        <v>167</v>
      </c>
      <c r="B134" s="207" t="s">
        <v>840</v>
      </c>
      <c r="C134" s="14">
        <v>1</v>
      </c>
      <c r="D134" s="40" t="str">
        <f t="shared" si="16"/>
        <v>-</v>
      </c>
      <c r="E134" s="225" t="str">
        <f t="shared" si="17"/>
        <v/>
      </c>
      <c r="F134" s="225" t="str">
        <f t="shared" si="18"/>
        <v/>
      </c>
      <c r="G134" s="225" t="str">
        <f t="shared" si="19"/>
        <v/>
      </c>
      <c r="H134" s="225" t="str">
        <f t="shared" si="20"/>
        <v/>
      </c>
      <c r="I134" s="225" t="str">
        <f t="shared" si="21"/>
        <v/>
      </c>
      <c r="J134" s="225" t="str">
        <f t="shared" si="22"/>
        <v/>
      </c>
      <c r="K134" s="225" t="str">
        <f t="shared" si="23"/>
        <v/>
      </c>
      <c r="L134" s="225" t="str">
        <f t="shared" si="24"/>
        <v/>
      </c>
      <c r="M134" s="225" t="str">
        <f t="shared" si="25"/>
        <v/>
      </c>
      <c r="N134" s="225" t="str">
        <f t="shared" si="26"/>
        <v/>
      </c>
      <c r="O134" s="225" t="str">
        <f t="shared" si="27"/>
        <v/>
      </c>
      <c r="P134" s="225" t="str">
        <f t="shared" si="28"/>
        <v/>
      </c>
      <c r="Q134" s="225" t="str">
        <f t="shared" si="29"/>
        <v/>
      </c>
      <c r="R134" s="225" t="str">
        <f t="shared" si="30"/>
        <v/>
      </c>
      <c r="S134" s="37"/>
    </row>
    <row r="135" spans="1:19" ht="25.5" hidden="1" outlineLevel="1" x14ac:dyDescent="0.2">
      <c r="A135" s="222" t="s">
        <v>168</v>
      </c>
      <c r="B135" s="207" t="s">
        <v>169</v>
      </c>
      <c r="C135" s="14">
        <v>1</v>
      </c>
      <c r="D135" s="40" t="str">
        <f t="shared" si="16"/>
        <v>-</v>
      </c>
      <c r="E135" s="225" t="str">
        <f t="shared" si="17"/>
        <v/>
      </c>
      <c r="F135" s="225" t="str">
        <f t="shared" si="18"/>
        <v/>
      </c>
      <c r="G135" s="225" t="str">
        <f t="shared" si="19"/>
        <v/>
      </c>
      <c r="H135" s="225" t="str">
        <f t="shared" si="20"/>
        <v/>
      </c>
      <c r="I135" s="225" t="str">
        <f t="shared" si="21"/>
        <v/>
      </c>
      <c r="J135" s="225" t="str">
        <f t="shared" si="22"/>
        <v/>
      </c>
      <c r="K135" s="225" t="str">
        <f t="shared" si="23"/>
        <v/>
      </c>
      <c r="L135" s="225" t="str">
        <f t="shared" si="24"/>
        <v/>
      </c>
      <c r="M135" s="225" t="str">
        <f t="shared" si="25"/>
        <v/>
      </c>
      <c r="N135" s="225" t="str">
        <f t="shared" si="26"/>
        <v/>
      </c>
      <c r="O135" s="225" t="str">
        <f t="shared" si="27"/>
        <v/>
      </c>
      <c r="P135" s="225" t="str">
        <f t="shared" si="28"/>
        <v/>
      </c>
      <c r="Q135" s="225" t="str">
        <f t="shared" si="29"/>
        <v/>
      </c>
      <c r="R135" s="225" t="str">
        <f t="shared" si="30"/>
        <v/>
      </c>
      <c r="S135" s="37"/>
    </row>
    <row r="136" spans="1:19" ht="25.5" hidden="1" outlineLevel="1" x14ac:dyDescent="0.2">
      <c r="A136" s="222" t="s">
        <v>170</v>
      </c>
      <c r="B136" s="207" t="s">
        <v>171</v>
      </c>
      <c r="C136" s="14">
        <v>1</v>
      </c>
      <c r="D136" s="40" t="str">
        <f t="shared" si="16"/>
        <v>-</v>
      </c>
      <c r="E136" s="225" t="str">
        <f t="shared" si="17"/>
        <v/>
      </c>
      <c r="F136" s="225" t="str">
        <f t="shared" si="18"/>
        <v/>
      </c>
      <c r="G136" s="225" t="str">
        <f t="shared" si="19"/>
        <v/>
      </c>
      <c r="H136" s="225" t="str">
        <f t="shared" si="20"/>
        <v/>
      </c>
      <c r="I136" s="225" t="str">
        <f t="shared" si="21"/>
        <v/>
      </c>
      <c r="J136" s="225" t="str">
        <f t="shared" si="22"/>
        <v/>
      </c>
      <c r="K136" s="225" t="str">
        <f t="shared" si="23"/>
        <v/>
      </c>
      <c r="L136" s="225" t="str">
        <f t="shared" si="24"/>
        <v/>
      </c>
      <c r="M136" s="225" t="str">
        <f t="shared" si="25"/>
        <v/>
      </c>
      <c r="N136" s="225" t="str">
        <f t="shared" si="26"/>
        <v/>
      </c>
      <c r="O136" s="225" t="str">
        <f t="shared" si="27"/>
        <v/>
      </c>
      <c r="P136" s="225" t="str">
        <f t="shared" si="28"/>
        <v/>
      </c>
      <c r="Q136" s="225" t="str">
        <f t="shared" si="29"/>
        <v/>
      </c>
      <c r="R136" s="225" t="str">
        <f t="shared" si="30"/>
        <v/>
      </c>
      <c r="S136" s="37"/>
    </row>
    <row r="137" spans="1:19" ht="22.5" hidden="1" customHeight="1" outlineLevel="1" x14ac:dyDescent="0.2">
      <c r="A137" s="212" t="s">
        <v>172</v>
      </c>
      <c r="B137" s="206" t="s">
        <v>841</v>
      </c>
      <c r="C137" s="14">
        <v>1</v>
      </c>
      <c r="D137" s="40" t="str">
        <f t="shared" si="16"/>
        <v>-</v>
      </c>
      <c r="E137" s="225" t="str">
        <f t="shared" si="17"/>
        <v/>
      </c>
      <c r="F137" s="225" t="str">
        <f t="shared" si="18"/>
        <v/>
      </c>
      <c r="G137" s="225" t="str">
        <f t="shared" si="19"/>
        <v/>
      </c>
      <c r="H137" s="225" t="str">
        <f t="shared" si="20"/>
        <v/>
      </c>
      <c r="I137" s="225" t="str">
        <f t="shared" si="21"/>
        <v/>
      </c>
      <c r="J137" s="225" t="str">
        <f t="shared" si="22"/>
        <v/>
      </c>
      <c r="K137" s="225" t="str">
        <f t="shared" si="23"/>
        <v/>
      </c>
      <c r="L137" s="225" t="str">
        <f t="shared" si="24"/>
        <v/>
      </c>
      <c r="M137" s="225" t="str">
        <f t="shared" si="25"/>
        <v/>
      </c>
      <c r="N137" s="225" t="str">
        <f t="shared" si="26"/>
        <v/>
      </c>
      <c r="O137" s="225" t="str">
        <f t="shared" si="27"/>
        <v/>
      </c>
      <c r="P137" s="225" t="str">
        <f t="shared" si="28"/>
        <v/>
      </c>
      <c r="Q137" s="225" t="str">
        <f t="shared" si="29"/>
        <v/>
      </c>
      <c r="R137" s="225" t="str">
        <f t="shared" si="30"/>
        <v/>
      </c>
      <c r="S137" s="37"/>
    </row>
    <row r="138" spans="1:19" ht="51" hidden="1" outlineLevel="1" x14ac:dyDescent="0.2">
      <c r="A138" s="212" t="s">
        <v>173</v>
      </c>
      <c r="B138" s="206" t="s">
        <v>174</v>
      </c>
      <c r="C138" s="14">
        <v>1</v>
      </c>
      <c r="D138" s="40" t="str">
        <f t="shared" si="16"/>
        <v>-</v>
      </c>
      <c r="E138" s="225" t="str">
        <f t="shared" si="17"/>
        <v/>
      </c>
      <c r="F138" s="225" t="str">
        <f t="shared" si="18"/>
        <v/>
      </c>
      <c r="G138" s="225" t="str">
        <f t="shared" si="19"/>
        <v/>
      </c>
      <c r="H138" s="225" t="str">
        <f t="shared" si="20"/>
        <v/>
      </c>
      <c r="I138" s="225" t="str">
        <f t="shared" si="21"/>
        <v/>
      </c>
      <c r="J138" s="225" t="str">
        <f t="shared" si="22"/>
        <v/>
      </c>
      <c r="K138" s="225" t="str">
        <f t="shared" si="23"/>
        <v/>
      </c>
      <c r="L138" s="225" t="str">
        <f t="shared" si="24"/>
        <v/>
      </c>
      <c r="M138" s="225" t="str">
        <f t="shared" si="25"/>
        <v/>
      </c>
      <c r="N138" s="225" t="str">
        <f t="shared" si="26"/>
        <v/>
      </c>
      <c r="O138" s="225" t="str">
        <f t="shared" si="27"/>
        <v/>
      </c>
      <c r="P138" s="225" t="str">
        <f t="shared" si="28"/>
        <v/>
      </c>
      <c r="Q138" s="225" t="str">
        <f t="shared" si="29"/>
        <v/>
      </c>
      <c r="R138" s="225" t="str">
        <f t="shared" si="30"/>
        <v/>
      </c>
      <c r="S138" s="37"/>
    </row>
    <row r="139" spans="1:19" ht="38.25" collapsed="1" x14ac:dyDescent="0.2">
      <c r="A139" s="222">
        <v>8.6</v>
      </c>
      <c r="B139" s="204" t="s">
        <v>842</v>
      </c>
      <c r="C139" s="14">
        <v>0</v>
      </c>
      <c r="D139" s="79">
        <f>SUM(D140:D142)</f>
        <v>0</v>
      </c>
      <c r="E139" s="225" t="str">
        <f t="shared" ref="E139:E202" si="31">IF(C139=0,"N/A","")</f>
        <v>N/A</v>
      </c>
      <c r="F139" s="225" t="str">
        <f t="shared" ref="F139:F202" si="32">IF(C139=0,"N/A","")</f>
        <v>N/A</v>
      </c>
      <c r="G139" s="225" t="str">
        <f t="shared" ref="G139:G202" si="33">IF(C139=0,"N/A","")</f>
        <v>N/A</v>
      </c>
      <c r="H139" s="225" t="str">
        <f t="shared" ref="H139:H202" si="34">IF(C139=0,"N/A","")</f>
        <v>N/A</v>
      </c>
      <c r="I139" s="225" t="str">
        <f t="shared" ref="I139:I202" si="35">IF(C139=0,"N/A","")</f>
        <v>N/A</v>
      </c>
      <c r="J139" s="225" t="str">
        <f t="shared" ref="J139:J202" si="36">IF(C139=0,"N/A","")</f>
        <v>N/A</v>
      </c>
      <c r="K139" s="225" t="str">
        <f t="shared" ref="K139:K202" si="37">IF(C139=0,"N/A","")</f>
        <v>N/A</v>
      </c>
      <c r="L139" s="225" t="str">
        <f t="shared" ref="L139:L202" si="38">IF(C139=0,"N/A","")</f>
        <v>N/A</v>
      </c>
      <c r="M139" s="225" t="str">
        <f t="shared" ref="M139:M202" si="39">IF(C139=0,"N/A","")</f>
        <v>N/A</v>
      </c>
      <c r="N139" s="225" t="str">
        <f t="shared" ref="N139:N202" si="40">IF(C139=0,"N/A","")</f>
        <v>N/A</v>
      </c>
      <c r="O139" s="225" t="str">
        <f t="shared" ref="O139:O202" si="41">IF(C139=0,"N/A","")</f>
        <v>N/A</v>
      </c>
      <c r="P139" s="225" t="str">
        <f t="shared" ref="P139:P202" si="42">IF(C139=0,"N/A","")</f>
        <v>N/A</v>
      </c>
      <c r="Q139" s="225" t="str">
        <f t="shared" ref="Q139:Q202" si="43">IF(C139=0,"N/A","")</f>
        <v>N/A</v>
      </c>
      <c r="R139" s="225" t="str">
        <f t="shared" ref="R139:R202" si="44">IF(C139=0,"N/A","")</f>
        <v>N/A</v>
      </c>
      <c r="S139" s="37"/>
    </row>
    <row r="140" spans="1:19" ht="178.5" hidden="1" outlineLevel="1" x14ac:dyDescent="0.2">
      <c r="A140" s="222" t="s">
        <v>175</v>
      </c>
      <c r="B140" s="207" t="s">
        <v>1011</v>
      </c>
      <c r="C140" s="14">
        <v>1</v>
      </c>
      <c r="D140" s="40" t="str">
        <f t="shared" ref="D140:D198" si="45">IF(SUM(E140:S140)=0,"-",SUM(E140:S140))</f>
        <v>-</v>
      </c>
      <c r="E140" s="225" t="str">
        <f t="shared" si="31"/>
        <v/>
      </c>
      <c r="F140" s="225" t="str">
        <f t="shared" si="32"/>
        <v/>
      </c>
      <c r="G140" s="225" t="str">
        <f t="shared" si="33"/>
        <v/>
      </c>
      <c r="H140" s="225" t="str">
        <f t="shared" si="34"/>
        <v/>
      </c>
      <c r="I140" s="225" t="str">
        <f t="shared" si="35"/>
        <v/>
      </c>
      <c r="J140" s="225" t="str">
        <f t="shared" si="36"/>
        <v/>
      </c>
      <c r="K140" s="225" t="str">
        <f t="shared" si="37"/>
        <v/>
      </c>
      <c r="L140" s="225" t="str">
        <f t="shared" si="38"/>
        <v/>
      </c>
      <c r="M140" s="225" t="str">
        <f t="shared" si="39"/>
        <v/>
      </c>
      <c r="N140" s="225" t="str">
        <f t="shared" si="40"/>
        <v/>
      </c>
      <c r="O140" s="225" t="str">
        <f t="shared" si="41"/>
        <v/>
      </c>
      <c r="P140" s="225" t="str">
        <f t="shared" si="42"/>
        <v/>
      </c>
      <c r="Q140" s="225" t="str">
        <f t="shared" si="43"/>
        <v/>
      </c>
      <c r="R140" s="225" t="str">
        <f t="shared" si="44"/>
        <v/>
      </c>
      <c r="S140" s="37"/>
    </row>
    <row r="141" spans="1:19" ht="25.5" hidden="1" outlineLevel="1" x14ac:dyDescent="0.2">
      <c r="A141" s="222" t="s">
        <v>176</v>
      </c>
      <c r="B141" s="204" t="s">
        <v>1036</v>
      </c>
      <c r="C141" s="14">
        <v>1</v>
      </c>
      <c r="D141" s="40" t="str">
        <f t="shared" si="45"/>
        <v>-</v>
      </c>
      <c r="E141" s="225" t="str">
        <f t="shared" si="31"/>
        <v/>
      </c>
      <c r="F141" s="225" t="str">
        <f t="shared" si="32"/>
        <v/>
      </c>
      <c r="G141" s="225" t="str">
        <f t="shared" si="33"/>
        <v/>
      </c>
      <c r="H141" s="225" t="str">
        <f t="shared" si="34"/>
        <v/>
      </c>
      <c r="I141" s="225" t="str">
        <f t="shared" si="35"/>
        <v/>
      </c>
      <c r="J141" s="225" t="str">
        <f t="shared" si="36"/>
        <v/>
      </c>
      <c r="K141" s="225" t="str">
        <f t="shared" si="37"/>
        <v/>
      </c>
      <c r="L141" s="225" t="str">
        <f t="shared" si="38"/>
        <v/>
      </c>
      <c r="M141" s="225" t="str">
        <f t="shared" si="39"/>
        <v/>
      </c>
      <c r="N141" s="225" t="str">
        <f t="shared" si="40"/>
        <v/>
      </c>
      <c r="O141" s="225" t="str">
        <f t="shared" si="41"/>
        <v/>
      </c>
      <c r="P141" s="225" t="str">
        <f t="shared" si="42"/>
        <v/>
      </c>
      <c r="Q141" s="225" t="str">
        <f t="shared" si="43"/>
        <v/>
      </c>
      <c r="R141" s="225" t="str">
        <f t="shared" si="44"/>
        <v/>
      </c>
      <c r="S141" s="37"/>
    </row>
    <row r="142" spans="1:19" ht="25.5" hidden="1" outlineLevel="1" x14ac:dyDescent="0.2">
      <c r="A142" s="222" t="s">
        <v>177</v>
      </c>
      <c r="B142" s="204" t="s">
        <v>1037</v>
      </c>
      <c r="C142" s="14">
        <v>3</v>
      </c>
      <c r="D142" s="40" t="str">
        <f t="shared" si="45"/>
        <v>-</v>
      </c>
      <c r="E142" s="225" t="str">
        <f t="shared" si="31"/>
        <v/>
      </c>
      <c r="F142" s="225" t="str">
        <f t="shared" si="32"/>
        <v/>
      </c>
      <c r="G142" s="225" t="str">
        <f t="shared" si="33"/>
        <v/>
      </c>
      <c r="H142" s="225" t="str">
        <f t="shared" si="34"/>
        <v/>
      </c>
      <c r="I142" s="225" t="str">
        <f t="shared" si="35"/>
        <v/>
      </c>
      <c r="J142" s="225" t="str">
        <f t="shared" si="36"/>
        <v/>
      </c>
      <c r="K142" s="225" t="str">
        <f t="shared" si="37"/>
        <v/>
      </c>
      <c r="L142" s="225" t="str">
        <f t="shared" si="38"/>
        <v/>
      </c>
      <c r="M142" s="225" t="str">
        <f t="shared" si="39"/>
        <v/>
      </c>
      <c r="N142" s="225" t="str">
        <f t="shared" si="40"/>
        <v/>
      </c>
      <c r="O142" s="225" t="str">
        <f t="shared" si="41"/>
        <v/>
      </c>
      <c r="P142" s="225" t="str">
        <f t="shared" si="42"/>
        <v/>
      </c>
      <c r="Q142" s="225" t="str">
        <f t="shared" si="43"/>
        <v/>
      </c>
      <c r="R142" s="225" t="str">
        <f t="shared" si="44"/>
        <v/>
      </c>
      <c r="S142" s="39"/>
    </row>
    <row r="143" spans="1:19" ht="38.25" collapsed="1" x14ac:dyDescent="0.2">
      <c r="A143" s="212" t="s">
        <v>178</v>
      </c>
      <c r="B143" s="208" t="s">
        <v>843</v>
      </c>
      <c r="C143" s="14">
        <v>0</v>
      </c>
      <c r="D143" s="79">
        <f>SUM(D144:D148)</f>
        <v>0</v>
      </c>
      <c r="E143" s="225" t="str">
        <f t="shared" si="31"/>
        <v>N/A</v>
      </c>
      <c r="F143" s="225" t="str">
        <f t="shared" si="32"/>
        <v>N/A</v>
      </c>
      <c r="G143" s="225" t="str">
        <f t="shared" si="33"/>
        <v>N/A</v>
      </c>
      <c r="H143" s="225" t="str">
        <f t="shared" si="34"/>
        <v>N/A</v>
      </c>
      <c r="I143" s="225" t="str">
        <f t="shared" si="35"/>
        <v>N/A</v>
      </c>
      <c r="J143" s="225" t="str">
        <f t="shared" si="36"/>
        <v>N/A</v>
      </c>
      <c r="K143" s="225" t="str">
        <f t="shared" si="37"/>
        <v>N/A</v>
      </c>
      <c r="L143" s="225" t="str">
        <f t="shared" si="38"/>
        <v>N/A</v>
      </c>
      <c r="M143" s="225" t="str">
        <f t="shared" si="39"/>
        <v>N/A</v>
      </c>
      <c r="N143" s="225" t="str">
        <f t="shared" si="40"/>
        <v>N/A</v>
      </c>
      <c r="O143" s="225" t="str">
        <f t="shared" si="41"/>
        <v>N/A</v>
      </c>
      <c r="P143" s="225" t="str">
        <f t="shared" si="42"/>
        <v>N/A</v>
      </c>
      <c r="Q143" s="225" t="str">
        <f t="shared" si="43"/>
        <v>N/A</v>
      </c>
      <c r="R143" s="225" t="str">
        <f t="shared" si="44"/>
        <v>N/A</v>
      </c>
      <c r="S143" s="37"/>
    </row>
    <row r="144" spans="1:19" ht="25.5" hidden="1" outlineLevel="1" x14ac:dyDescent="0.2">
      <c r="A144" s="212" t="s">
        <v>394</v>
      </c>
      <c r="B144" s="206" t="s">
        <v>179</v>
      </c>
      <c r="C144" s="14">
        <v>1</v>
      </c>
      <c r="D144" s="40" t="str">
        <f t="shared" si="45"/>
        <v>-</v>
      </c>
      <c r="E144" s="225" t="str">
        <f t="shared" si="31"/>
        <v/>
      </c>
      <c r="F144" s="225" t="str">
        <f t="shared" si="32"/>
        <v/>
      </c>
      <c r="G144" s="225" t="str">
        <f t="shared" si="33"/>
        <v/>
      </c>
      <c r="H144" s="225" t="str">
        <f t="shared" si="34"/>
        <v/>
      </c>
      <c r="I144" s="225" t="str">
        <f t="shared" si="35"/>
        <v/>
      </c>
      <c r="J144" s="225" t="str">
        <f t="shared" si="36"/>
        <v/>
      </c>
      <c r="K144" s="225" t="str">
        <f t="shared" si="37"/>
        <v/>
      </c>
      <c r="L144" s="225" t="str">
        <f t="shared" si="38"/>
        <v/>
      </c>
      <c r="M144" s="225" t="str">
        <f t="shared" si="39"/>
        <v/>
      </c>
      <c r="N144" s="225" t="str">
        <f t="shared" si="40"/>
        <v/>
      </c>
      <c r="O144" s="225" t="str">
        <f t="shared" si="41"/>
        <v/>
      </c>
      <c r="P144" s="225" t="str">
        <f t="shared" si="42"/>
        <v/>
      </c>
      <c r="Q144" s="225" t="str">
        <f t="shared" si="43"/>
        <v/>
      </c>
      <c r="R144" s="225" t="str">
        <f t="shared" si="44"/>
        <v/>
      </c>
      <c r="S144" s="37"/>
    </row>
    <row r="145" spans="1:19" ht="51" hidden="1" outlineLevel="1" x14ac:dyDescent="0.2">
      <c r="A145" s="212" t="s">
        <v>180</v>
      </c>
      <c r="B145" s="206" t="s">
        <v>938</v>
      </c>
      <c r="C145" s="14">
        <v>3</v>
      </c>
      <c r="D145" s="40" t="str">
        <f t="shared" si="45"/>
        <v>-</v>
      </c>
      <c r="E145" s="225" t="str">
        <f t="shared" si="31"/>
        <v/>
      </c>
      <c r="F145" s="225" t="str">
        <f t="shared" si="32"/>
        <v/>
      </c>
      <c r="G145" s="225" t="str">
        <f t="shared" si="33"/>
        <v/>
      </c>
      <c r="H145" s="225" t="str">
        <f t="shared" si="34"/>
        <v/>
      </c>
      <c r="I145" s="225" t="str">
        <f t="shared" si="35"/>
        <v/>
      </c>
      <c r="J145" s="225" t="str">
        <f t="shared" si="36"/>
        <v/>
      </c>
      <c r="K145" s="225" t="str">
        <f t="shared" si="37"/>
        <v/>
      </c>
      <c r="L145" s="225" t="str">
        <f t="shared" si="38"/>
        <v/>
      </c>
      <c r="M145" s="225" t="str">
        <f t="shared" si="39"/>
        <v/>
      </c>
      <c r="N145" s="225" t="str">
        <f t="shared" si="40"/>
        <v/>
      </c>
      <c r="O145" s="225" t="str">
        <f t="shared" si="41"/>
        <v/>
      </c>
      <c r="P145" s="225" t="str">
        <f t="shared" si="42"/>
        <v/>
      </c>
      <c r="Q145" s="225" t="str">
        <f t="shared" si="43"/>
        <v/>
      </c>
      <c r="R145" s="225" t="str">
        <f t="shared" si="44"/>
        <v/>
      </c>
      <c r="S145" s="37"/>
    </row>
    <row r="146" spans="1:19" ht="89.25" hidden="1" outlineLevel="1" x14ac:dyDescent="0.2">
      <c r="A146" s="212" t="s">
        <v>181</v>
      </c>
      <c r="B146" s="206" t="s">
        <v>963</v>
      </c>
      <c r="C146" s="14">
        <v>3</v>
      </c>
      <c r="D146" s="40" t="str">
        <f t="shared" si="45"/>
        <v>-</v>
      </c>
      <c r="E146" s="225" t="str">
        <f t="shared" si="31"/>
        <v/>
      </c>
      <c r="F146" s="225" t="str">
        <f t="shared" si="32"/>
        <v/>
      </c>
      <c r="G146" s="225" t="str">
        <f t="shared" si="33"/>
        <v/>
      </c>
      <c r="H146" s="225" t="str">
        <f t="shared" si="34"/>
        <v/>
      </c>
      <c r="I146" s="225" t="str">
        <f t="shared" si="35"/>
        <v/>
      </c>
      <c r="J146" s="225" t="str">
        <f t="shared" si="36"/>
        <v/>
      </c>
      <c r="K146" s="225" t="str">
        <f t="shared" si="37"/>
        <v/>
      </c>
      <c r="L146" s="225" t="str">
        <f t="shared" si="38"/>
        <v/>
      </c>
      <c r="M146" s="225" t="str">
        <f t="shared" si="39"/>
        <v/>
      </c>
      <c r="N146" s="225" t="str">
        <f t="shared" si="40"/>
        <v/>
      </c>
      <c r="O146" s="225" t="str">
        <f t="shared" si="41"/>
        <v/>
      </c>
      <c r="P146" s="225" t="str">
        <f t="shared" si="42"/>
        <v/>
      </c>
      <c r="Q146" s="225" t="str">
        <f t="shared" si="43"/>
        <v/>
      </c>
      <c r="R146" s="225" t="str">
        <f t="shared" si="44"/>
        <v/>
      </c>
      <c r="S146" s="39"/>
    </row>
    <row r="147" spans="1:19" ht="63.75" hidden="1" outlineLevel="1" x14ac:dyDescent="0.2">
      <c r="A147" s="212" t="s">
        <v>182</v>
      </c>
      <c r="B147" s="206" t="s">
        <v>1016</v>
      </c>
      <c r="C147" s="14">
        <v>3</v>
      </c>
      <c r="D147" s="40" t="str">
        <f t="shared" si="45"/>
        <v>-</v>
      </c>
      <c r="E147" s="225" t="str">
        <f t="shared" si="31"/>
        <v/>
      </c>
      <c r="F147" s="225" t="str">
        <f t="shared" si="32"/>
        <v/>
      </c>
      <c r="G147" s="225" t="str">
        <f t="shared" si="33"/>
        <v/>
      </c>
      <c r="H147" s="225" t="str">
        <f t="shared" si="34"/>
        <v/>
      </c>
      <c r="I147" s="225" t="str">
        <f t="shared" si="35"/>
        <v/>
      </c>
      <c r="J147" s="225" t="str">
        <f t="shared" si="36"/>
        <v/>
      </c>
      <c r="K147" s="225" t="str">
        <f t="shared" si="37"/>
        <v/>
      </c>
      <c r="L147" s="225" t="str">
        <f t="shared" si="38"/>
        <v/>
      </c>
      <c r="M147" s="225" t="str">
        <f t="shared" si="39"/>
        <v/>
      </c>
      <c r="N147" s="225" t="str">
        <f t="shared" si="40"/>
        <v/>
      </c>
      <c r="O147" s="225" t="str">
        <f t="shared" si="41"/>
        <v/>
      </c>
      <c r="P147" s="225" t="str">
        <f t="shared" si="42"/>
        <v/>
      </c>
      <c r="Q147" s="225" t="str">
        <f t="shared" si="43"/>
        <v/>
      </c>
      <c r="R147" s="225" t="str">
        <f t="shared" si="44"/>
        <v/>
      </c>
      <c r="S147" s="37"/>
    </row>
    <row r="148" spans="1:19" ht="25.5" hidden="1" outlineLevel="1" x14ac:dyDescent="0.2">
      <c r="A148" s="212" t="s">
        <v>964</v>
      </c>
      <c r="B148" s="206" t="s">
        <v>939</v>
      </c>
      <c r="C148" s="14">
        <v>3</v>
      </c>
      <c r="D148" s="40" t="str">
        <f t="shared" si="45"/>
        <v>-</v>
      </c>
      <c r="E148" s="225" t="str">
        <f t="shared" si="31"/>
        <v/>
      </c>
      <c r="F148" s="225" t="str">
        <f t="shared" si="32"/>
        <v/>
      </c>
      <c r="G148" s="225" t="str">
        <f t="shared" si="33"/>
        <v/>
      </c>
      <c r="H148" s="225" t="str">
        <f t="shared" si="34"/>
        <v/>
      </c>
      <c r="I148" s="225" t="str">
        <f t="shared" si="35"/>
        <v/>
      </c>
      <c r="J148" s="225" t="str">
        <f t="shared" si="36"/>
        <v/>
      </c>
      <c r="K148" s="225" t="str">
        <f t="shared" si="37"/>
        <v/>
      </c>
      <c r="L148" s="225" t="str">
        <f t="shared" si="38"/>
        <v/>
      </c>
      <c r="M148" s="225" t="str">
        <f t="shared" si="39"/>
        <v/>
      </c>
      <c r="N148" s="225" t="str">
        <f t="shared" si="40"/>
        <v/>
      </c>
      <c r="O148" s="225" t="str">
        <f t="shared" si="41"/>
        <v/>
      </c>
      <c r="P148" s="225" t="str">
        <f t="shared" si="42"/>
        <v/>
      </c>
      <c r="Q148" s="225" t="str">
        <f t="shared" si="43"/>
        <v/>
      </c>
      <c r="R148" s="225" t="str">
        <f t="shared" si="44"/>
        <v/>
      </c>
      <c r="S148" s="37"/>
    </row>
    <row r="149" spans="1:19" ht="25.5" collapsed="1" x14ac:dyDescent="0.2">
      <c r="A149" s="212" t="s">
        <v>844</v>
      </c>
      <c r="B149" s="208" t="s">
        <v>183</v>
      </c>
      <c r="C149" s="14">
        <v>0</v>
      </c>
      <c r="D149" s="79">
        <f>SUM(D150)</f>
        <v>0</v>
      </c>
      <c r="E149" s="225" t="str">
        <f t="shared" si="31"/>
        <v>N/A</v>
      </c>
      <c r="F149" s="225" t="str">
        <f t="shared" si="32"/>
        <v>N/A</v>
      </c>
      <c r="G149" s="225" t="str">
        <f t="shared" si="33"/>
        <v>N/A</v>
      </c>
      <c r="H149" s="225" t="str">
        <f t="shared" si="34"/>
        <v>N/A</v>
      </c>
      <c r="I149" s="225" t="str">
        <f t="shared" si="35"/>
        <v>N/A</v>
      </c>
      <c r="J149" s="225" t="str">
        <f t="shared" si="36"/>
        <v>N/A</v>
      </c>
      <c r="K149" s="225" t="str">
        <f t="shared" si="37"/>
        <v>N/A</v>
      </c>
      <c r="L149" s="225" t="str">
        <f t="shared" si="38"/>
        <v>N/A</v>
      </c>
      <c r="M149" s="225" t="str">
        <f t="shared" si="39"/>
        <v>N/A</v>
      </c>
      <c r="N149" s="225" t="str">
        <f t="shared" si="40"/>
        <v>N/A</v>
      </c>
      <c r="O149" s="225" t="str">
        <f t="shared" si="41"/>
        <v>N/A</v>
      </c>
      <c r="P149" s="225" t="str">
        <f t="shared" si="42"/>
        <v>N/A</v>
      </c>
      <c r="Q149" s="225" t="str">
        <f t="shared" si="43"/>
        <v>N/A</v>
      </c>
      <c r="R149" s="225" t="str">
        <f t="shared" si="44"/>
        <v>N/A</v>
      </c>
      <c r="S149" s="37"/>
    </row>
    <row r="150" spans="1:19" ht="38.25" hidden="1" outlineLevel="1" x14ac:dyDescent="0.2">
      <c r="A150" s="222" t="s">
        <v>845</v>
      </c>
      <c r="B150" s="209" t="s">
        <v>846</v>
      </c>
      <c r="C150" s="14">
        <v>3</v>
      </c>
      <c r="D150" s="217" t="str">
        <f t="shared" si="45"/>
        <v>-</v>
      </c>
      <c r="E150" s="225" t="str">
        <f t="shared" si="31"/>
        <v/>
      </c>
      <c r="F150" s="225" t="str">
        <f t="shared" si="32"/>
        <v/>
      </c>
      <c r="G150" s="225" t="str">
        <f t="shared" si="33"/>
        <v/>
      </c>
      <c r="H150" s="225" t="str">
        <f t="shared" si="34"/>
        <v/>
      </c>
      <c r="I150" s="225" t="str">
        <f t="shared" si="35"/>
        <v/>
      </c>
      <c r="J150" s="225" t="str">
        <f t="shared" si="36"/>
        <v/>
      </c>
      <c r="K150" s="225" t="str">
        <f t="shared" si="37"/>
        <v/>
      </c>
      <c r="L150" s="225" t="str">
        <f t="shared" si="38"/>
        <v/>
      </c>
      <c r="M150" s="225" t="str">
        <f t="shared" si="39"/>
        <v/>
      </c>
      <c r="N150" s="225" t="str">
        <f t="shared" si="40"/>
        <v/>
      </c>
      <c r="O150" s="225" t="str">
        <f t="shared" si="41"/>
        <v/>
      </c>
      <c r="P150" s="225" t="str">
        <f t="shared" si="42"/>
        <v/>
      </c>
      <c r="Q150" s="225" t="str">
        <f t="shared" si="43"/>
        <v/>
      </c>
      <c r="R150" s="225" t="str">
        <f t="shared" si="44"/>
        <v/>
      </c>
      <c r="S150" s="218"/>
    </row>
    <row r="151" spans="1:19" s="37" customFormat="1" collapsed="1" x14ac:dyDescent="0.2">
      <c r="A151" s="222">
        <v>9</v>
      </c>
      <c r="B151" s="204" t="s">
        <v>847</v>
      </c>
      <c r="C151" s="14">
        <v>0</v>
      </c>
      <c r="D151" s="234">
        <f>SUM(D152,D212,D236,D246,D260,D269,D278,D287,D299)</f>
        <v>0</v>
      </c>
      <c r="E151" s="225" t="str">
        <f t="shared" si="31"/>
        <v>N/A</v>
      </c>
      <c r="F151" s="225" t="str">
        <f t="shared" si="32"/>
        <v>N/A</v>
      </c>
      <c r="G151" s="225" t="str">
        <f t="shared" si="33"/>
        <v>N/A</v>
      </c>
      <c r="H151" s="225" t="str">
        <f t="shared" si="34"/>
        <v>N/A</v>
      </c>
      <c r="I151" s="225" t="str">
        <f t="shared" si="35"/>
        <v>N/A</v>
      </c>
      <c r="J151" s="225" t="str">
        <f t="shared" si="36"/>
        <v>N/A</v>
      </c>
      <c r="K151" s="225" t="str">
        <f t="shared" si="37"/>
        <v>N/A</v>
      </c>
      <c r="L151" s="225" t="str">
        <f t="shared" si="38"/>
        <v>N/A</v>
      </c>
      <c r="M151" s="225" t="str">
        <f t="shared" si="39"/>
        <v>N/A</v>
      </c>
      <c r="N151" s="225" t="str">
        <f t="shared" si="40"/>
        <v>N/A</v>
      </c>
      <c r="O151" s="225" t="str">
        <f t="shared" si="41"/>
        <v>N/A</v>
      </c>
      <c r="P151" s="225" t="str">
        <f t="shared" si="42"/>
        <v>N/A</v>
      </c>
      <c r="Q151" s="225" t="str">
        <f t="shared" si="43"/>
        <v>N/A</v>
      </c>
      <c r="R151" s="225" t="str">
        <f t="shared" si="44"/>
        <v>N/A</v>
      </c>
      <c r="S151" s="39"/>
    </row>
    <row r="152" spans="1:19" s="82" customFormat="1" ht="13.5" thickBot="1" x14ac:dyDescent="0.25">
      <c r="A152" s="222">
        <v>9.1</v>
      </c>
      <c r="B152" s="204" t="s">
        <v>801</v>
      </c>
      <c r="C152" s="14">
        <v>0</v>
      </c>
      <c r="D152" s="220">
        <f>SUM(D153:D211)</f>
        <v>0</v>
      </c>
      <c r="E152" s="225" t="str">
        <f t="shared" si="31"/>
        <v>N/A</v>
      </c>
      <c r="F152" s="225" t="str">
        <f t="shared" si="32"/>
        <v>N/A</v>
      </c>
      <c r="G152" s="225" t="str">
        <f t="shared" si="33"/>
        <v>N/A</v>
      </c>
      <c r="H152" s="225" t="str">
        <f t="shared" si="34"/>
        <v>N/A</v>
      </c>
      <c r="I152" s="225" t="str">
        <f t="shared" si="35"/>
        <v>N/A</v>
      </c>
      <c r="J152" s="225" t="str">
        <f t="shared" si="36"/>
        <v>N/A</v>
      </c>
      <c r="K152" s="225" t="str">
        <f t="shared" si="37"/>
        <v>N/A</v>
      </c>
      <c r="L152" s="225" t="str">
        <f t="shared" si="38"/>
        <v>N/A</v>
      </c>
      <c r="M152" s="225" t="str">
        <f t="shared" si="39"/>
        <v>N/A</v>
      </c>
      <c r="N152" s="225" t="str">
        <f t="shared" si="40"/>
        <v>N/A</v>
      </c>
      <c r="O152" s="225" t="str">
        <f t="shared" si="41"/>
        <v>N/A</v>
      </c>
      <c r="P152" s="225" t="str">
        <f t="shared" si="42"/>
        <v>N/A</v>
      </c>
      <c r="Q152" s="225" t="str">
        <f t="shared" si="43"/>
        <v>N/A</v>
      </c>
      <c r="R152" s="225" t="str">
        <f t="shared" si="44"/>
        <v>N/A</v>
      </c>
    </row>
    <row r="153" spans="1:19" s="219" customFormat="1" ht="344.25" hidden="1" outlineLevel="1" x14ac:dyDescent="0.2">
      <c r="A153" s="212" t="s">
        <v>184</v>
      </c>
      <c r="B153" s="206" t="s">
        <v>967</v>
      </c>
      <c r="C153" s="14">
        <v>3</v>
      </c>
      <c r="D153" s="40" t="str">
        <f t="shared" si="45"/>
        <v>-</v>
      </c>
      <c r="E153" s="225" t="str">
        <f t="shared" si="31"/>
        <v/>
      </c>
      <c r="F153" s="225" t="str">
        <f t="shared" si="32"/>
        <v/>
      </c>
      <c r="G153" s="225" t="str">
        <f t="shared" si="33"/>
        <v/>
      </c>
      <c r="H153" s="225" t="str">
        <f t="shared" si="34"/>
        <v/>
      </c>
      <c r="I153" s="225" t="str">
        <f t="shared" si="35"/>
        <v/>
      </c>
      <c r="J153" s="225" t="str">
        <f t="shared" si="36"/>
        <v/>
      </c>
      <c r="K153" s="225" t="str">
        <f t="shared" si="37"/>
        <v/>
      </c>
      <c r="L153" s="225" t="str">
        <f t="shared" si="38"/>
        <v/>
      </c>
      <c r="M153" s="225" t="str">
        <f t="shared" si="39"/>
        <v/>
      </c>
      <c r="N153" s="225" t="str">
        <f t="shared" si="40"/>
        <v/>
      </c>
      <c r="O153" s="225" t="str">
        <f t="shared" si="41"/>
        <v/>
      </c>
      <c r="P153" s="225" t="str">
        <f t="shared" si="42"/>
        <v/>
      </c>
      <c r="Q153" s="225" t="str">
        <f t="shared" si="43"/>
        <v/>
      </c>
      <c r="R153" s="225" t="str">
        <f t="shared" si="44"/>
        <v/>
      </c>
      <c r="S153" s="81"/>
    </row>
    <row r="154" spans="1:19" s="37" customFormat="1" hidden="1" outlineLevel="1" x14ac:dyDescent="0.2">
      <c r="A154" s="222" t="s">
        <v>185</v>
      </c>
      <c r="B154" s="204" t="s">
        <v>1039</v>
      </c>
      <c r="C154" s="14">
        <v>0</v>
      </c>
      <c r="D154" s="38"/>
      <c r="E154" s="225" t="str">
        <f t="shared" si="31"/>
        <v>N/A</v>
      </c>
      <c r="F154" s="225" t="str">
        <f t="shared" si="32"/>
        <v>N/A</v>
      </c>
      <c r="G154" s="225" t="str">
        <f t="shared" si="33"/>
        <v>N/A</v>
      </c>
      <c r="H154" s="225" t="str">
        <f t="shared" si="34"/>
        <v>N/A</v>
      </c>
      <c r="I154" s="225" t="str">
        <f t="shared" si="35"/>
        <v>N/A</v>
      </c>
      <c r="J154" s="225" t="str">
        <f t="shared" si="36"/>
        <v>N/A</v>
      </c>
      <c r="K154" s="225" t="str">
        <f t="shared" si="37"/>
        <v>N/A</v>
      </c>
      <c r="L154" s="225" t="str">
        <f t="shared" si="38"/>
        <v>N/A</v>
      </c>
      <c r="M154" s="225" t="str">
        <f t="shared" si="39"/>
        <v>N/A</v>
      </c>
      <c r="N154" s="225" t="str">
        <f t="shared" si="40"/>
        <v>N/A</v>
      </c>
      <c r="O154" s="225" t="str">
        <f t="shared" si="41"/>
        <v>N/A</v>
      </c>
      <c r="P154" s="225" t="str">
        <f t="shared" si="42"/>
        <v>N/A</v>
      </c>
      <c r="Q154" s="225" t="str">
        <f t="shared" si="43"/>
        <v>N/A</v>
      </c>
      <c r="R154" s="225" t="str">
        <f t="shared" si="44"/>
        <v>N/A</v>
      </c>
      <c r="S154" s="39"/>
    </row>
    <row r="155" spans="1:19" ht="38.25" hidden="1" outlineLevel="1" x14ac:dyDescent="0.2">
      <c r="A155" s="222" t="s">
        <v>186</v>
      </c>
      <c r="B155" s="207" t="s">
        <v>187</v>
      </c>
      <c r="C155" s="14">
        <v>3</v>
      </c>
      <c r="D155" s="86" t="str">
        <f t="shared" si="45"/>
        <v>-</v>
      </c>
      <c r="E155" s="225" t="str">
        <f t="shared" si="31"/>
        <v/>
      </c>
      <c r="F155" s="225" t="str">
        <f t="shared" si="32"/>
        <v/>
      </c>
      <c r="G155" s="225" t="str">
        <f t="shared" si="33"/>
        <v/>
      </c>
      <c r="H155" s="225" t="str">
        <f t="shared" si="34"/>
        <v/>
      </c>
      <c r="I155" s="225" t="str">
        <f t="shared" si="35"/>
        <v/>
      </c>
      <c r="J155" s="225" t="str">
        <f t="shared" si="36"/>
        <v/>
      </c>
      <c r="K155" s="225" t="str">
        <f t="shared" si="37"/>
        <v/>
      </c>
      <c r="L155" s="225" t="str">
        <f t="shared" si="38"/>
        <v/>
      </c>
      <c r="M155" s="225" t="str">
        <f t="shared" si="39"/>
        <v/>
      </c>
      <c r="N155" s="225" t="str">
        <f t="shared" si="40"/>
        <v/>
      </c>
      <c r="O155" s="225" t="str">
        <f t="shared" si="41"/>
        <v/>
      </c>
      <c r="P155" s="225" t="str">
        <f t="shared" si="42"/>
        <v/>
      </c>
      <c r="Q155" s="225" t="str">
        <f t="shared" si="43"/>
        <v/>
      </c>
      <c r="R155" s="225" t="str">
        <f t="shared" si="44"/>
        <v/>
      </c>
      <c r="S155" s="219"/>
    </row>
    <row r="156" spans="1:19" ht="51" hidden="1" outlineLevel="1" x14ac:dyDescent="0.2">
      <c r="A156" s="222" t="s">
        <v>188</v>
      </c>
      <c r="B156" s="207" t="s">
        <v>189</v>
      </c>
      <c r="C156" s="14">
        <v>3</v>
      </c>
      <c r="D156" s="40" t="str">
        <f t="shared" si="45"/>
        <v>-</v>
      </c>
      <c r="E156" s="225" t="str">
        <f t="shared" si="31"/>
        <v/>
      </c>
      <c r="F156" s="225" t="str">
        <f t="shared" si="32"/>
        <v/>
      </c>
      <c r="G156" s="225" t="str">
        <f t="shared" si="33"/>
        <v/>
      </c>
      <c r="H156" s="225" t="str">
        <f t="shared" si="34"/>
        <v/>
      </c>
      <c r="I156" s="225" t="str">
        <f t="shared" si="35"/>
        <v/>
      </c>
      <c r="J156" s="225" t="str">
        <f t="shared" si="36"/>
        <v/>
      </c>
      <c r="K156" s="225" t="str">
        <f t="shared" si="37"/>
        <v/>
      </c>
      <c r="L156" s="225" t="str">
        <f t="shared" si="38"/>
        <v/>
      </c>
      <c r="M156" s="225" t="str">
        <f t="shared" si="39"/>
        <v/>
      </c>
      <c r="N156" s="225" t="str">
        <f t="shared" si="40"/>
        <v/>
      </c>
      <c r="O156" s="225" t="str">
        <f t="shared" si="41"/>
        <v/>
      </c>
      <c r="P156" s="225" t="str">
        <f t="shared" si="42"/>
        <v/>
      </c>
      <c r="Q156" s="225" t="str">
        <f t="shared" si="43"/>
        <v/>
      </c>
      <c r="R156" s="225" t="str">
        <f t="shared" si="44"/>
        <v/>
      </c>
      <c r="S156" s="37"/>
    </row>
    <row r="157" spans="1:19" ht="25.5" hidden="1" outlineLevel="1" x14ac:dyDescent="0.2">
      <c r="A157" s="222" t="s">
        <v>190</v>
      </c>
      <c r="B157" s="207" t="s">
        <v>191</v>
      </c>
      <c r="C157" s="14">
        <v>1</v>
      </c>
      <c r="D157" s="40" t="str">
        <f t="shared" si="45"/>
        <v>-</v>
      </c>
      <c r="E157" s="225" t="str">
        <f t="shared" si="31"/>
        <v/>
      </c>
      <c r="F157" s="225" t="str">
        <f t="shared" si="32"/>
        <v/>
      </c>
      <c r="G157" s="225" t="str">
        <f t="shared" si="33"/>
        <v/>
      </c>
      <c r="H157" s="225" t="str">
        <f t="shared" si="34"/>
        <v/>
      </c>
      <c r="I157" s="225" t="str">
        <f t="shared" si="35"/>
        <v/>
      </c>
      <c r="J157" s="225" t="str">
        <f t="shared" si="36"/>
        <v/>
      </c>
      <c r="K157" s="225" t="str">
        <f t="shared" si="37"/>
        <v/>
      </c>
      <c r="L157" s="225" t="str">
        <f t="shared" si="38"/>
        <v/>
      </c>
      <c r="M157" s="225" t="str">
        <f t="shared" si="39"/>
        <v/>
      </c>
      <c r="N157" s="225" t="str">
        <f t="shared" si="40"/>
        <v/>
      </c>
      <c r="O157" s="225" t="str">
        <f t="shared" si="41"/>
        <v/>
      </c>
      <c r="P157" s="225" t="str">
        <f t="shared" si="42"/>
        <v/>
      </c>
      <c r="Q157" s="225" t="str">
        <f t="shared" si="43"/>
        <v/>
      </c>
      <c r="R157" s="225" t="str">
        <f t="shared" si="44"/>
        <v/>
      </c>
      <c r="S157" s="37"/>
    </row>
    <row r="158" spans="1:19" hidden="1" outlineLevel="1" x14ac:dyDescent="0.2">
      <c r="A158" s="222" t="s">
        <v>192</v>
      </c>
      <c r="B158" s="204" t="s">
        <v>848</v>
      </c>
      <c r="C158" s="14">
        <v>0</v>
      </c>
      <c r="D158" s="38"/>
      <c r="E158" s="225" t="str">
        <f t="shared" si="31"/>
        <v>N/A</v>
      </c>
      <c r="F158" s="225" t="str">
        <f t="shared" si="32"/>
        <v>N/A</v>
      </c>
      <c r="G158" s="225" t="str">
        <f t="shared" si="33"/>
        <v>N/A</v>
      </c>
      <c r="H158" s="225" t="str">
        <f t="shared" si="34"/>
        <v>N/A</v>
      </c>
      <c r="I158" s="225" t="str">
        <f t="shared" si="35"/>
        <v>N/A</v>
      </c>
      <c r="J158" s="225" t="str">
        <f t="shared" si="36"/>
        <v>N/A</v>
      </c>
      <c r="K158" s="225" t="str">
        <f t="shared" si="37"/>
        <v>N/A</v>
      </c>
      <c r="L158" s="225" t="str">
        <f t="shared" si="38"/>
        <v>N/A</v>
      </c>
      <c r="M158" s="225" t="str">
        <f t="shared" si="39"/>
        <v>N/A</v>
      </c>
      <c r="N158" s="225" t="str">
        <f t="shared" si="40"/>
        <v>N/A</v>
      </c>
      <c r="O158" s="225" t="str">
        <f t="shared" si="41"/>
        <v>N/A</v>
      </c>
      <c r="P158" s="225" t="str">
        <f t="shared" si="42"/>
        <v>N/A</v>
      </c>
      <c r="Q158" s="225" t="str">
        <f t="shared" si="43"/>
        <v>N/A</v>
      </c>
      <c r="R158" s="225" t="str">
        <f t="shared" si="44"/>
        <v>N/A</v>
      </c>
      <c r="S158" s="37"/>
    </row>
    <row r="159" spans="1:19" ht="38.25" hidden="1" outlineLevel="1" x14ac:dyDescent="0.2">
      <c r="A159" s="222" t="s">
        <v>193</v>
      </c>
      <c r="B159" s="204" t="s">
        <v>1038</v>
      </c>
      <c r="C159" s="14">
        <v>1</v>
      </c>
      <c r="D159" s="40" t="str">
        <f t="shared" si="45"/>
        <v>-</v>
      </c>
      <c r="E159" s="225" t="str">
        <f t="shared" si="31"/>
        <v/>
      </c>
      <c r="F159" s="225" t="str">
        <f t="shared" si="32"/>
        <v/>
      </c>
      <c r="G159" s="225" t="str">
        <f t="shared" si="33"/>
        <v/>
      </c>
      <c r="H159" s="225" t="str">
        <f t="shared" si="34"/>
        <v/>
      </c>
      <c r="I159" s="225" t="str">
        <f t="shared" si="35"/>
        <v/>
      </c>
      <c r="J159" s="225" t="str">
        <f t="shared" si="36"/>
        <v/>
      </c>
      <c r="K159" s="225" t="str">
        <f t="shared" si="37"/>
        <v/>
      </c>
      <c r="L159" s="225" t="str">
        <f t="shared" si="38"/>
        <v/>
      </c>
      <c r="M159" s="225" t="str">
        <f t="shared" si="39"/>
        <v/>
      </c>
      <c r="N159" s="225" t="str">
        <f t="shared" si="40"/>
        <v/>
      </c>
      <c r="O159" s="225" t="str">
        <f t="shared" si="41"/>
        <v/>
      </c>
      <c r="P159" s="225" t="str">
        <f t="shared" si="42"/>
        <v/>
      </c>
      <c r="Q159" s="225" t="str">
        <f t="shared" si="43"/>
        <v/>
      </c>
      <c r="R159" s="225" t="str">
        <f t="shared" si="44"/>
        <v/>
      </c>
      <c r="S159" s="37"/>
    </row>
    <row r="160" spans="1:19" ht="25.5" hidden="1" outlineLevel="1" x14ac:dyDescent="0.2">
      <c r="A160" s="222" t="s">
        <v>849</v>
      </c>
      <c r="B160" s="204" t="s">
        <v>194</v>
      </c>
      <c r="C160" s="14">
        <v>1</v>
      </c>
      <c r="D160" s="40" t="str">
        <f t="shared" si="45"/>
        <v>-</v>
      </c>
      <c r="E160" s="225" t="str">
        <f t="shared" si="31"/>
        <v/>
      </c>
      <c r="F160" s="225" t="str">
        <f t="shared" si="32"/>
        <v/>
      </c>
      <c r="G160" s="225" t="str">
        <f t="shared" si="33"/>
        <v/>
      </c>
      <c r="H160" s="225" t="str">
        <f t="shared" si="34"/>
        <v/>
      </c>
      <c r="I160" s="225" t="str">
        <f t="shared" si="35"/>
        <v/>
      </c>
      <c r="J160" s="225" t="str">
        <f t="shared" si="36"/>
        <v/>
      </c>
      <c r="K160" s="225" t="str">
        <f t="shared" si="37"/>
        <v/>
      </c>
      <c r="L160" s="225" t="str">
        <f t="shared" si="38"/>
        <v/>
      </c>
      <c r="M160" s="225" t="str">
        <f t="shared" si="39"/>
        <v/>
      </c>
      <c r="N160" s="225" t="str">
        <f t="shared" si="40"/>
        <v/>
      </c>
      <c r="O160" s="225" t="str">
        <f t="shared" si="41"/>
        <v/>
      </c>
      <c r="P160" s="225" t="str">
        <f t="shared" si="42"/>
        <v/>
      </c>
      <c r="Q160" s="225" t="str">
        <f t="shared" si="43"/>
        <v/>
      </c>
      <c r="R160" s="225" t="str">
        <f t="shared" si="44"/>
        <v/>
      </c>
      <c r="S160" s="39"/>
    </row>
    <row r="161" spans="1:19" ht="25.5" hidden="1" outlineLevel="1" x14ac:dyDescent="0.2">
      <c r="A161" s="222" t="s">
        <v>850</v>
      </c>
      <c r="B161" s="207" t="s">
        <v>851</v>
      </c>
      <c r="C161" s="14">
        <v>1</v>
      </c>
      <c r="D161" s="40" t="str">
        <f t="shared" si="45"/>
        <v>-</v>
      </c>
      <c r="E161" s="225" t="str">
        <f t="shared" si="31"/>
        <v/>
      </c>
      <c r="F161" s="225" t="str">
        <f t="shared" si="32"/>
        <v/>
      </c>
      <c r="G161" s="225" t="str">
        <f t="shared" si="33"/>
        <v/>
      </c>
      <c r="H161" s="225" t="str">
        <f t="shared" si="34"/>
        <v/>
      </c>
      <c r="I161" s="225" t="str">
        <f t="shared" si="35"/>
        <v/>
      </c>
      <c r="J161" s="225" t="str">
        <f t="shared" si="36"/>
        <v/>
      </c>
      <c r="K161" s="225" t="str">
        <f t="shared" si="37"/>
        <v/>
      </c>
      <c r="L161" s="225" t="str">
        <f t="shared" si="38"/>
        <v/>
      </c>
      <c r="M161" s="225" t="str">
        <f t="shared" si="39"/>
        <v/>
      </c>
      <c r="N161" s="225" t="str">
        <f t="shared" si="40"/>
        <v/>
      </c>
      <c r="O161" s="225" t="str">
        <f t="shared" si="41"/>
        <v/>
      </c>
      <c r="P161" s="225" t="str">
        <f t="shared" si="42"/>
        <v/>
      </c>
      <c r="Q161" s="225" t="str">
        <f t="shared" si="43"/>
        <v/>
      </c>
      <c r="R161" s="225" t="str">
        <f t="shared" si="44"/>
        <v/>
      </c>
      <c r="S161" s="37"/>
    </row>
    <row r="162" spans="1:19" hidden="1" outlineLevel="1" x14ac:dyDescent="0.2">
      <c r="A162" s="222" t="s">
        <v>852</v>
      </c>
      <c r="B162" s="207" t="s">
        <v>853</v>
      </c>
      <c r="C162" s="14">
        <v>1</v>
      </c>
      <c r="D162" s="40" t="str">
        <f t="shared" si="45"/>
        <v>-</v>
      </c>
      <c r="E162" s="225" t="str">
        <f t="shared" si="31"/>
        <v/>
      </c>
      <c r="F162" s="225" t="str">
        <f t="shared" si="32"/>
        <v/>
      </c>
      <c r="G162" s="225" t="str">
        <f t="shared" si="33"/>
        <v/>
      </c>
      <c r="H162" s="225" t="str">
        <f t="shared" si="34"/>
        <v/>
      </c>
      <c r="I162" s="225" t="str">
        <f t="shared" si="35"/>
        <v/>
      </c>
      <c r="J162" s="225" t="str">
        <f t="shared" si="36"/>
        <v/>
      </c>
      <c r="K162" s="225" t="str">
        <f t="shared" si="37"/>
        <v/>
      </c>
      <c r="L162" s="225" t="str">
        <f t="shared" si="38"/>
        <v/>
      </c>
      <c r="M162" s="225" t="str">
        <f t="shared" si="39"/>
        <v/>
      </c>
      <c r="N162" s="225" t="str">
        <f t="shared" si="40"/>
        <v/>
      </c>
      <c r="O162" s="225" t="str">
        <f t="shared" si="41"/>
        <v/>
      </c>
      <c r="P162" s="225" t="str">
        <f t="shared" si="42"/>
        <v/>
      </c>
      <c r="Q162" s="225" t="str">
        <f t="shared" si="43"/>
        <v/>
      </c>
      <c r="R162" s="225" t="str">
        <f t="shared" si="44"/>
        <v/>
      </c>
      <c r="S162" s="39"/>
    </row>
    <row r="163" spans="1:19" ht="22.5" hidden="1" customHeight="1" outlineLevel="1" x14ac:dyDescent="0.2">
      <c r="A163" s="222" t="s">
        <v>195</v>
      </c>
      <c r="B163" s="207" t="s">
        <v>854</v>
      </c>
      <c r="C163" s="14">
        <v>1</v>
      </c>
      <c r="D163" s="40" t="str">
        <f t="shared" si="45"/>
        <v>-</v>
      </c>
      <c r="E163" s="225" t="str">
        <f t="shared" si="31"/>
        <v/>
      </c>
      <c r="F163" s="225" t="str">
        <f t="shared" si="32"/>
        <v/>
      </c>
      <c r="G163" s="225" t="str">
        <f t="shared" si="33"/>
        <v/>
      </c>
      <c r="H163" s="225" t="str">
        <f t="shared" si="34"/>
        <v/>
      </c>
      <c r="I163" s="225" t="str">
        <f t="shared" si="35"/>
        <v/>
      </c>
      <c r="J163" s="225" t="str">
        <f t="shared" si="36"/>
        <v/>
      </c>
      <c r="K163" s="225" t="str">
        <f t="shared" si="37"/>
        <v/>
      </c>
      <c r="L163" s="225" t="str">
        <f t="shared" si="38"/>
        <v/>
      </c>
      <c r="M163" s="225" t="str">
        <f t="shared" si="39"/>
        <v/>
      </c>
      <c r="N163" s="225" t="str">
        <f t="shared" si="40"/>
        <v/>
      </c>
      <c r="O163" s="225" t="str">
        <f t="shared" si="41"/>
        <v/>
      </c>
      <c r="P163" s="225" t="str">
        <f t="shared" si="42"/>
        <v/>
      </c>
      <c r="Q163" s="225" t="str">
        <f t="shared" si="43"/>
        <v/>
      </c>
      <c r="R163" s="225" t="str">
        <f t="shared" si="44"/>
        <v/>
      </c>
      <c r="S163" s="37"/>
    </row>
    <row r="164" spans="1:19" hidden="1" outlineLevel="1" x14ac:dyDescent="0.2">
      <c r="A164" s="222" t="s">
        <v>196</v>
      </c>
      <c r="B164" s="207" t="s">
        <v>855</v>
      </c>
      <c r="C164" s="14">
        <v>1</v>
      </c>
      <c r="D164" s="40" t="str">
        <f t="shared" si="45"/>
        <v>-</v>
      </c>
      <c r="E164" s="225" t="str">
        <f t="shared" si="31"/>
        <v/>
      </c>
      <c r="F164" s="225" t="str">
        <f t="shared" si="32"/>
        <v/>
      </c>
      <c r="G164" s="225" t="str">
        <f t="shared" si="33"/>
        <v/>
      </c>
      <c r="H164" s="225" t="str">
        <f t="shared" si="34"/>
        <v/>
      </c>
      <c r="I164" s="225" t="str">
        <f t="shared" si="35"/>
        <v/>
      </c>
      <c r="J164" s="225" t="str">
        <f t="shared" si="36"/>
        <v/>
      </c>
      <c r="K164" s="225" t="str">
        <f t="shared" si="37"/>
        <v/>
      </c>
      <c r="L164" s="225" t="str">
        <f t="shared" si="38"/>
        <v/>
      </c>
      <c r="M164" s="225" t="str">
        <f t="shared" si="39"/>
        <v/>
      </c>
      <c r="N164" s="225" t="str">
        <f t="shared" si="40"/>
        <v/>
      </c>
      <c r="O164" s="225" t="str">
        <f t="shared" si="41"/>
        <v/>
      </c>
      <c r="P164" s="225" t="str">
        <f t="shared" si="42"/>
        <v/>
      </c>
      <c r="Q164" s="225" t="str">
        <f t="shared" si="43"/>
        <v/>
      </c>
      <c r="R164" s="225" t="str">
        <f t="shared" si="44"/>
        <v/>
      </c>
      <c r="S164" s="37"/>
    </row>
    <row r="165" spans="1:19" hidden="1" outlineLevel="1" x14ac:dyDescent="0.2">
      <c r="A165" s="222" t="s">
        <v>197</v>
      </c>
      <c r="B165" s="207" t="s">
        <v>198</v>
      </c>
      <c r="C165" s="14">
        <v>1</v>
      </c>
      <c r="D165" s="40" t="str">
        <f t="shared" si="45"/>
        <v>-</v>
      </c>
      <c r="E165" s="225" t="str">
        <f t="shared" si="31"/>
        <v/>
      </c>
      <c r="F165" s="225" t="str">
        <f t="shared" si="32"/>
        <v/>
      </c>
      <c r="G165" s="225" t="str">
        <f t="shared" si="33"/>
        <v/>
      </c>
      <c r="H165" s="225" t="str">
        <f t="shared" si="34"/>
        <v/>
      </c>
      <c r="I165" s="225" t="str">
        <f t="shared" si="35"/>
        <v/>
      </c>
      <c r="J165" s="225" t="str">
        <f t="shared" si="36"/>
        <v/>
      </c>
      <c r="K165" s="225" t="str">
        <f t="shared" si="37"/>
        <v/>
      </c>
      <c r="L165" s="225" t="str">
        <f t="shared" si="38"/>
        <v/>
      </c>
      <c r="M165" s="225" t="str">
        <f t="shared" si="39"/>
        <v/>
      </c>
      <c r="N165" s="225" t="str">
        <f t="shared" si="40"/>
        <v/>
      </c>
      <c r="O165" s="225" t="str">
        <f t="shared" si="41"/>
        <v/>
      </c>
      <c r="P165" s="225" t="str">
        <f t="shared" si="42"/>
        <v/>
      </c>
      <c r="Q165" s="225" t="str">
        <f t="shared" si="43"/>
        <v/>
      </c>
      <c r="R165" s="225" t="str">
        <f t="shared" si="44"/>
        <v/>
      </c>
      <c r="S165" s="37"/>
    </row>
    <row r="166" spans="1:19" ht="25.5" hidden="1" outlineLevel="1" x14ac:dyDescent="0.2">
      <c r="A166" s="222" t="s">
        <v>199</v>
      </c>
      <c r="B166" s="204" t="s">
        <v>856</v>
      </c>
      <c r="C166" s="14">
        <v>0</v>
      </c>
      <c r="D166" s="38"/>
      <c r="E166" s="225" t="str">
        <f t="shared" si="31"/>
        <v>N/A</v>
      </c>
      <c r="F166" s="225" t="str">
        <f t="shared" si="32"/>
        <v>N/A</v>
      </c>
      <c r="G166" s="225" t="str">
        <f t="shared" si="33"/>
        <v>N/A</v>
      </c>
      <c r="H166" s="225" t="str">
        <f t="shared" si="34"/>
        <v>N/A</v>
      </c>
      <c r="I166" s="225" t="str">
        <f t="shared" si="35"/>
        <v>N/A</v>
      </c>
      <c r="J166" s="225" t="str">
        <f t="shared" si="36"/>
        <v>N/A</v>
      </c>
      <c r="K166" s="225" t="str">
        <f t="shared" si="37"/>
        <v>N/A</v>
      </c>
      <c r="L166" s="225" t="str">
        <f t="shared" si="38"/>
        <v>N/A</v>
      </c>
      <c r="M166" s="225" t="str">
        <f t="shared" si="39"/>
        <v>N/A</v>
      </c>
      <c r="N166" s="225" t="str">
        <f t="shared" si="40"/>
        <v>N/A</v>
      </c>
      <c r="O166" s="225" t="str">
        <f t="shared" si="41"/>
        <v>N/A</v>
      </c>
      <c r="P166" s="225" t="str">
        <f t="shared" si="42"/>
        <v>N/A</v>
      </c>
      <c r="Q166" s="225" t="str">
        <f t="shared" si="43"/>
        <v>N/A</v>
      </c>
      <c r="R166" s="225" t="str">
        <f t="shared" si="44"/>
        <v>N/A</v>
      </c>
      <c r="S166" s="37"/>
    </row>
    <row r="167" spans="1:19" ht="25.5" hidden="1" outlineLevel="1" x14ac:dyDescent="0.2">
      <c r="A167" s="222" t="s">
        <v>200</v>
      </c>
      <c r="B167" s="207" t="s">
        <v>201</v>
      </c>
      <c r="C167" s="14">
        <v>3</v>
      </c>
      <c r="D167" s="40" t="str">
        <f t="shared" si="45"/>
        <v>-</v>
      </c>
      <c r="E167" s="225" t="str">
        <f t="shared" si="31"/>
        <v/>
      </c>
      <c r="F167" s="225" t="str">
        <f t="shared" si="32"/>
        <v/>
      </c>
      <c r="G167" s="225" t="str">
        <f t="shared" si="33"/>
        <v/>
      </c>
      <c r="H167" s="225" t="str">
        <f t="shared" si="34"/>
        <v/>
      </c>
      <c r="I167" s="225" t="str">
        <f t="shared" si="35"/>
        <v/>
      </c>
      <c r="J167" s="225" t="str">
        <f t="shared" si="36"/>
        <v/>
      </c>
      <c r="K167" s="225" t="str">
        <f t="shared" si="37"/>
        <v/>
      </c>
      <c r="L167" s="225" t="str">
        <f t="shared" si="38"/>
        <v/>
      </c>
      <c r="M167" s="225" t="str">
        <f t="shared" si="39"/>
        <v/>
      </c>
      <c r="N167" s="225" t="str">
        <f t="shared" si="40"/>
        <v/>
      </c>
      <c r="O167" s="225" t="str">
        <f t="shared" si="41"/>
        <v/>
      </c>
      <c r="P167" s="225" t="str">
        <f t="shared" si="42"/>
        <v/>
      </c>
      <c r="Q167" s="225" t="str">
        <f t="shared" si="43"/>
        <v/>
      </c>
      <c r="R167" s="225" t="str">
        <f t="shared" si="44"/>
        <v/>
      </c>
      <c r="S167" s="37"/>
    </row>
    <row r="168" spans="1:19" ht="25.5" hidden="1" outlineLevel="1" x14ac:dyDescent="0.2">
      <c r="A168" s="222" t="s">
        <v>202</v>
      </c>
      <c r="B168" s="207" t="s">
        <v>203</v>
      </c>
      <c r="C168" s="14">
        <v>3</v>
      </c>
      <c r="D168" s="40" t="str">
        <f t="shared" si="45"/>
        <v>-</v>
      </c>
      <c r="E168" s="225" t="str">
        <f t="shared" si="31"/>
        <v/>
      </c>
      <c r="F168" s="225" t="str">
        <f t="shared" si="32"/>
        <v/>
      </c>
      <c r="G168" s="225" t="str">
        <f t="shared" si="33"/>
        <v/>
      </c>
      <c r="H168" s="225" t="str">
        <f t="shared" si="34"/>
        <v/>
      </c>
      <c r="I168" s="225" t="str">
        <f t="shared" si="35"/>
        <v/>
      </c>
      <c r="J168" s="225" t="str">
        <f t="shared" si="36"/>
        <v/>
      </c>
      <c r="K168" s="225" t="str">
        <f t="shared" si="37"/>
        <v/>
      </c>
      <c r="L168" s="225" t="str">
        <f t="shared" si="38"/>
        <v/>
      </c>
      <c r="M168" s="225" t="str">
        <f t="shared" si="39"/>
        <v/>
      </c>
      <c r="N168" s="225" t="str">
        <f t="shared" si="40"/>
        <v/>
      </c>
      <c r="O168" s="225" t="str">
        <f t="shared" si="41"/>
        <v/>
      </c>
      <c r="P168" s="225" t="str">
        <f t="shared" si="42"/>
        <v/>
      </c>
      <c r="Q168" s="225" t="str">
        <f t="shared" si="43"/>
        <v/>
      </c>
      <c r="R168" s="225" t="str">
        <f t="shared" si="44"/>
        <v/>
      </c>
      <c r="S168" s="39"/>
    </row>
    <row r="169" spans="1:19" ht="25.5" hidden="1" outlineLevel="1" x14ac:dyDescent="0.2">
      <c r="A169" s="222" t="s">
        <v>204</v>
      </c>
      <c r="B169" s="207" t="s">
        <v>205</v>
      </c>
      <c r="C169" s="14">
        <v>1</v>
      </c>
      <c r="D169" s="40" t="str">
        <f t="shared" si="45"/>
        <v>-</v>
      </c>
      <c r="E169" s="225" t="str">
        <f t="shared" si="31"/>
        <v/>
      </c>
      <c r="F169" s="225" t="str">
        <f t="shared" si="32"/>
        <v/>
      </c>
      <c r="G169" s="225" t="str">
        <f t="shared" si="33"/>
        <v/>
      </c>
      <c r="H169" s="225" t="str">
        <f t="shared" si="34"/>
        <v/>
      </c>
      <c r="I169" s="225" t="str">
        <f t="shared" si="35"/>
        <v/>
      </c>
      <c r="J169" s="225" t="str">
        <f t="shared" si="36"/>
        <v/>
      </c>
      <c r="K169" s="225" t="str">
        <f t="shared" si="37"/>
        <v/>
      </c>
      <c r="L169" s="225" t="str">
        <f t="shared" si="38"/>
        <v/>
      </c>
      <c r="M169" s="225" t="str">
        <f t="shared" si="39"/>
        <v/>
      </c>
      <c r="N169" s="225" t="str">
        <f t="shared" si="40"/>
        <v/>
      </c>
      <c r="O169" s="225" t="str">
        <f t="shared" si="41"/>
        <v/>
      </c>
      <c r="P169" s="225" t="str">
        <f t="shared" si="42"/>
        <v/>
      </c>
      <c r="Q169" s="225" t="str">
        <f t="shared" si="43"/>
        <v/>
      </c>
      <c r="R169" s="225" t="str">
        <f t="shared" si="44"/>
        <v/>
      </c>
      <c r="S169" s="37"/>
    </row>
    <row r="170" spans="1:19" hidden="1" outlineLevel="1" x14ac:dyDescent="0.2">
      <c r="A170" s="222" t="s">
        <v>206</v>
      </c>
      <c r="B170" s="207" t="s">
        <v>207</v>
      </c>
      <c r="C170" s="14">
        <v>1</v>
      </c>
      <c r="D170" s="40" t="str">
        <f t="shared" si="45"/>
        <v>-</v>
      </c>
      <c r="E170" s="225" t="str">
        <f t="shared" si="31"/>
        <v/>
      </c>
      <c r="F170" s="225" t="str">
        <f t="shared" si="32"/>
        <v/>
      </c>
      <c r="G170" s="225" t="str">
        <f t="shared" si="33"/>
        <v/>
      </c>
      <c r="H170" s="225" t="str">
        <f t="shared" si="34"/>
        <v/>
      </c>
      <c r="I170" s="225" t="str">
        <f t="shared" si="35"/>
        <v/>
      </c>
      <c r="J170" s="225" t="str">
        <f t="shared" si="36"/>
        <v/>
      </c>
      <c r="K170" s="225" t="str">
        <f t="shared" si="37"/>
        <v/>
      </c>
      <c r="L170" s="225" t="str">
        <f t="shared" si="38"/>
        <v/>
      </c>
      <c r="M170" s="225" t="str">
        <f t="shared" si="39"/>
        <v/>
      </c>
      <c r="N170" s="225" t="str">
        <f t="shared" si="40"/>
        <v/>
      </c>
      <c r="O170" s="225" t="str">
        <f t="shared" si="41"/>
        <v/>
      </c>
      <c r="P170" s="225" t="str">
        <f t="shared" si="42"/>
        <v/>
      </c>
      <c r="Q170" s="225" t="str">
        <f t="shared" si="43"/>
        <v/>
      </c>
      <c r="R170" s="225" t="str">
        <f t="shared" si="44"/>
        <v/>
      </c>
      <c r="S170" s="37"/>
    </row>
    <row r="171" spans="1:19" ht="25.5" hidden="1" outlineLevel="1" x14ac:dyDescent="0.2">
      <c r="A171" s="222" t="s">
        <v>208</v>
      </c>
      <c r="B171" s="207" t="s">
        <v>857</v>
      </c>
      <c r="C171" s="14">
        <v>1</v>
      </c>
      <c r="D171" s="40" t="str">
        <f t="shared" si="45"/>
        <v>-</v>
      </c>
      <c r="E171" s="225" t="str">
        <f t="shared" si="31"/>
        <v/>
      </c>
      <c r="F171" s="225" t="str">
        <f t="shared" si="32"/>
        <v/>
      </c>
      <c r="G171" s="225" t="str">
        <f t="shared" si="33"/>
        <v/>
      </c>
      <c r="H171" s="225" t="str">
        <f t="shared" si="34"/>
        <v/>
      </c>
      <c r="I171" s="225" t="str">
        <f t="shared" si="35"/>
        <v/>
      </c>
      <c r="J171" s="225" t="str">
        <f t="shared" si="36"/>
        <v/>
      </c>
      <c r="K171" s="225" t="str">
        <f t="shared" si="37"/>
        <v/>
      </c>
      <c r="L171" s="225" t="str">
        <f t="shared" si="38"/>
        <v/>
      </c>
      <c r="M171" s="225" t="str">
        <f t="shared" si="39"/>
        <v/>
      </c>
      <c r="N171" s="225" t="str">
        <f t="shared" si="40"/>
        <v/>
      </c>
      <c r="O171" s="225" t="str">
        <f t="shared" si="41"/>
        <v/>
      </c>
      <c r="P171" s="225" t="str">
        <f t="shared" si="42"/>
        <v/>
      </c>
      <c r="Q171" s="225" t="str">
        <f t="shared" si="43"/>
        <v/>
      </c>
      <c r="R171" s="225" t="str">
        <f t="shared" si="44"/>
        <v/>
      </c>
      <c r="S171" s="37"/>
    </row>
    <row r="172" spans="1:19" hidden="1" outlineLevel="1" x14ac:dyDescent="0.2">
      <c r="A172" s="222" t="s">
        <v>209</v>
      </c>
      <c r="B172" s="204" t="s">
        <v>858</v>
      </c>
      <c r="C172" s="14">
        <v>0</v>
      </c>
      <c r="D172" s="38"/>
      <c r="E172" s="225" t="str">
        <f t="shared" si="31"/>
        <v>N/A</v>
      </c>
      <c r="F172" s="225" t="str">
        <f t="shared" si="32"/>
        <v>N/A</v>
      </c>
      <c r="G172" s="225" t="str">
        <f t="shared" si="33"/>
        <v>N/A</v>
      </c>
      <c r="H172" s="225" t="str">
        <f t="shared" si="34"/>
        <v>N/A</v>
      </c>
      <c r="I172" s="225" t="str">
        <f t="shared" si="35"/>
        <v>N/A</v>
      </c>
      <c r="J172" s="225" t="str">
        <f t="shared" si="36"/>
        <v>N/A</v>
      </c>
      <c r="K172" s="225" t="str">
        <f t="shared" si="37"/>
        <v>N/A</v>
      </c>
      <c r="L172" s="225" t="str">
        <f t="shared" si="38"/>
        <v>N/A</v>
      </c>
      <c r="M172" s="225" t="str">
        <f t="shared" si="39"/>
        <v>N/A</v>
      </c>
      <c r="N172" s="225" t="str">
        <f t="shared" si="40"/>
        <v>N/A</v>
      </c>
      <c r="O172" s="225" t="str">
        <f t="shared" si="41"/>
        <v>N/A</v>
      </c>
      <c r="P172" s="225" t="str">
        <f t="shared" si="42"/>
        <v>N/A</v>
      </c>
      <c r="Q172" s="225" t="str">
        <f t="shared" si="43"/>
        <v>N/A</v>
      </c>
      <c r="R172" s="225" t="str">
        <f t="shared" si="44"/>
        <v>N/A</v>
      </c>
      <c r="S172" s="37"/>
    </row>
    <row r="173" spans="1:19" ht="25.5" hidden="1" outlineLevel="1" x14ac:dyDescent="0.2">
      <c r="A173" s="222" t="s">
        <v>210</v>
      </c>
      <c r="B173" s="207" t="s">
        <v>211</v>
      </c>
      <c r="C173" s="14">
        <v>3</v>
      </c>
      <c r="D173" s="40" t="str">
        <f t="shared" si="45"/>
        <v>-</v>
      </c>
      <c r="E173" s="225" t="str">
        <f t="shared" si="31"/>
        <v/>
      </c>
      <c r="F173" s="225" t="str">
        <f t="shared" si="32"/>
        <v/>
      </c>
      <c r="G173" s="225" t="str">
        <f t="shared" si="33"/>
        <v/>
      </c>
      <c r="H173" s="225" t="str">
        <f t="shared" si="34"/>
        <v/>
      </c>
      <c r="I173" s="225" t="str">
        <f t="shared" si="35"/>
        <v/>
      </c>
      <c r="J173" s="225" t="str">
        <f t="shared" si="36"/>
        <v/>
      </c>
      <c r="K173" s="225" t="str">
        <f t="shared" si="37"/>
        <v/>
      </c>
      <c r="L173" s="225" t="str">
        <f t="shared" si="38"/>
        <v/>
      </c>
      <c r="M173" s="225" t="str">
        <f t="shared" si="39"/>
        <v/>
      </c>
      <c r="N173" s="225" t="str">
        <f t="shared" si="40"/>
        <v/>
      </c>
      <c r="O173" s="225" t="str">
        <f t="shared" si="41"/>
        <v/>
      </c>
      <c r="P173" s="225" t="str">
        <f t="shared" si="42"/>
        <v/>
      </c>
      <c r="Q173" s="225" t="str">
        <f t="shared" si="43"/>
        <v/>
      </c>
      <c r="R173" s="225" t="str">
        <f t="shared" si="44"/>
        <v/>
      </c>
      <c r="S173" s="37"/>
    </row>
    <row r="174" spans="1:19" hidden="1" outlineLevel="1" x14ac:dyDescent="0.2">
      <c r="A174" s="222" t="s">
        <v>212</v>
      </c>
      <c r="B174" s="207" t="s">
        <v>213</v>
      </c>
      <c r="C174" s="14">
        <v>1</v>
      </c>
      <c r="D174" s="40" t="str">
        <f t="shared" si="45"/>
        <v>-</v>
      </c>
      <c r="E174" s="225" t="str">
        <f t="shared" si="31"/>
        <v/>
      </c>
      <c r="F174" s="225" t="str">
        <f t="shared" si="32"/>
        <v/>
      </c>
      <c r="G174" s="225" t="str">
        <f t="shared" si="33"/>
        <v/>
      </c>
      <c r="H174" s="225" t="str">
        <f t="shared" si="34"/>
        <v/>
      </c>
      <c r="I174" s="225" t="str">
        <f t="shared" si="35"/>
        <v/>
      </c>
      <c r="J174" s="225" t="str">
        <f t="shared" si="36"/>
        <v/>
      </c>
      <c r="K174" s="225" t="str">
        <f t="shared" si="37"/>
        <v/>
      </c>
      <c r="L174" s="225" t="str">
        <f t="shared" si="38"/>
        <v/>
      </c>
      <c r="M174" s="225" t="str">
        <f t="shared" si="39"/>
        <v/>
      </c>
      <c r="N174" s="225" t="str">
        <f t="shared" si="40"/>
        <v/>
      </c>
      <c r="O174" s="225" t="str">
        <f t="shared" si="41"/>
        <v/>
      </c>
      <c r="P174" s="225" t="str">
        <f t="shared" si="42"/>
        <v/>
      </c>
      <c r="Q174" s="225" t="str">
        <f t="shared" si="43"/>
        <v/>
      </c>
      <c r="R174" s="225" t="str">
        <f t="shared" si="44"/>
        <v/>
      </c>
      <c r="S174" s="39"/>
    </row>
    <row r="175" spans="1:19" hidden="1" outlineLevel="1" x14ac:dyDescent="0.2">
      <c r="A175" s="222" t="s">
        <v>214</v>
      </c>
      <c r="B175" s="204" t="s">
        <v>215</v>
      </c>
      <c r="C175" s="14">
        <v>1</v>
      </c>
      <c r="D175" s="40" t="str">
        <f t="shared" si="45"/>
        <v>-</v>
      </c>
      <c r="E175" s="225" t="str">
        <f t="shared" si="31"/>
        <v/>
      </c>
      <c r="F175" s="225" t="str">
        <f t="shared" si="32"/>
        <v/>
      </c>
      <c r="G175" s="225" t="str">
        <f t="shared" si="33"/>
        <v/>
      </c>
      <c r="H175" s="225" t="str">
        <f t="shared" si="34"/>
        <v/>
      </c>
      <c r="I175" s="225" t="str">
        <f t="shared" si="35"/>
        <v/>
      </c>
      <c r="J175" s="225" t="str">
        <f t="shared" si="36"/>
        <v/>
      </c>
      <c r="K175" s="225" t="str">
        <f t="shared" si="37"/>
        <v/>
      </c>
      <c r="L175" s="225" t="str">
        <f t="shared" si="38"/>
        <v/>
      </c>
      <c r="M175" s="225" t="str">
        <f t="shared" si="39"/>
        <v/>
      </c>
      <c r="N175" s="225" t="str">
        <f t="shared" si="40"/>
        <v/>
      </c>
      <c r="O175" s="225" t="str">
        <f t="shared" si="41"/>
        <v/>
      </c>
      <c r="P175" s="225" t="str">
        <f t="shared" si="42"/>
        <v/>
      </c>
      <c r="Q175" s="225" t="str">
        <f t="shared" si="43"/>
        <v/>
      </c>
      <c r="R175" s="225" t="str">
        <f t="shared" si="44"/>
        <v/>
      </c>
      <c r="S175" s="37"/>
    </row>
    <row r="176" spans="1:19" ht="191.25" hidden="1" outlineLevel="1" x14ac:dyDescent="0.2">
      <c r="A176" s="222" t="s">
        <v>216</v>
      </c>
      <c r="B176" s="204" t="s">
        <v>905</v>
      </c>
      <c r="C176" s="14">
        <v>1</v>
      </c>
      <c r="D176" s="40" t="str">
        <f t="shared" si="45"/>
        <v>-</v>
      </c>
      <c r="E176" s="225" t="str">
        <f t="shared" si="31"/>
        <v/>
      </c>
      <c r="F176" s="225" t="str">
        <f t="shared" si="32"/>
        <v/>
      </c>
      <c r="G176" s="225" t="str">
        <f t="shared" si="33"/>
        <v/>
      </c>
      <c r="H176" s="225" t="str">
        <f t="shared" si="34"/>
        <v/>
      </c>
      <c r="I176" s="225" t="str">
        <f t="shared" si="35"/>
        <v/>
      </c>
      <c r="J176" s="225" t="str">
        <f t="shared" si="36"/>
        <v/>
      </c>
      <c r="K176" s="225" t="str">
        <f t="shared" si="37"/>
        <v/>
      </c>
      <c r="L176" s="225" t="str">
        <f t="shared" si="38"/>
        <v/>
      </c>
      <c r="M176" s="225" t="str">
        <f t="shared" si="39"/>
        <v/>
      </c>
      <c r="N176" s="225" t="str">
        <f t="shared" si="40"/>
        <v/>
      </c>
      <c r="O176" s="225" t="str">
        <f t="shared" si="41"/>
        <v/>
      </c>
      <c r="P176" s="225" t="str">
        <f t="shared" si="42"/>
        <v/>
      </c>
      <c r="Q176" s="225" t="str">
        <f t="shared" si="43"/>
        <v/>
      </c>
      <c r="R176" s="225" t="str">
        <f t="shared" si="44"/>
        <v/>
      </c>
      <c r="S176" s="37"/>
    </row>
    <row r="177" spans="1:19" ht="114.75" hidden="1" outlineLevel="1" x14ac:dyDescent="0.2">
      <c r="A177" s="222" t="s">
        <v>217</v>
      </c>
      <c r="B177" s="204" t="s">
        <v>968</v>
      </c>
      <c r="C177" s="14">
        <v>1</v>
      </c>
      <c r="D177" s="40" t="str">
        <f t="shared" si="45"/>
        <v>-</v>
      </c>
      <c r="E177" s="225" t="str">
        <f t="shared" si="31"/>
        <v/>
      </c>
      <c r="F177" s="225" t="str">
        <f t="shared" si="32"/>
        <v/>
      </c>
      <c r="G177" s="225" t="str">
        <f t="shared" si="33"/>
        <v/>
      </c>
      <c r="H177" s="225" t="str">
        <f t="shared" si="34"/>
        <v/>
      </c>
      <c r="I177" s="225" t="str">
        <f t="shared" si="35"/>
        <v/>
      </c>
      <c r="J177" s="225" t="str">
        <f t="shared" si="36"/>
        <v/>
      </c>
      <c r="K177" s="225" t="str">
        <f t="shared" si="37"/>
        <v/>
      </c>
      <c r="L177" s="225" t="str">
        <f t="shared" si="38"/>
        <v/>
      </c>
      <c r="M177" s="225" t="str">
        <f t="shared" si="39"/>
        <v/>
      </c>
      <c r="N177" s="225" t="str">
        <f t="shared" si="40"/>
        <v/>
      </c>
      <c r="O177" s="225" t="str">
        <f t="shared" si="41"/>
        <v/>
      </c>
      <c r="P177" s="225" t="str">
        <f t="shared" si="42"/>
        <v/>
      </c>
      <c r="Q177" s="225" t="str">
        <f t="shared" si="43"/>
        <v/>
      </c>
      <c r="R177" s="225" t="str">
        <f t="shared" si="44"/>
        <v/>
      </c>
      <c r="S177" s="37"/>
    </row>
    <row r="178" spans="1:19" ht="25.5" hidden="1" outlineLevel="1" x14ac:dyDescent="0.2">
      <c r="A178" s="222" t="s">
        <v>218</v>
      </c>
      <c r="B178" s="204" t="s">
        <v>859</v>
      </c>
      <c r="C178" s="14">
        <v>1</v>
      </c>
      <c r="D178" s="40" t="str">
        <f t="shared" si="45"/>
        <v>-</v>
      </c>
      <c r="E178" s="225" t="str">
        <f t="shared" si="31"/>
        <v/>
      </c>
      <c r="F178" s="225" t="str">
        <f t="shared" si="32"/>
        <v/>
      </c>
      <c r="G178" s="225" t="str">
        <f t="shared" si="33"/>
        <v/>
      </c>
      <c r="H178" s="225" t="str">
        <f t="shared" si="34"/>
        <v/>
      </c>
      <c r="I178" s="225" t="str">
        <f t="shared" si="35"/>
        <v/>
      </c>
      <c r="J178" s="225" t="str">
        <f t="shared" si="36"/>
        <v/>
      </c>
      <c r="K178" s="225" t="str">
        <f t="shared" si="37"/>
        <v/>
      </c>
      <c r="L178" s="225" t="str">
        <f t="shared" si="38"/>
        <v/>
      </c>
      <c r="M178" s="225" t="str">
        <f t="shared" si="39"/>
        <v/>
      </c>
      <c r="N178" s="225" t="str">
        <f t="shared" si="40"/>
        <v/>
      </c>
      <c r="O178" s="225" t="str">
        <f t="shared" si="41"/>
        <v/>
      </c>
      <c r="P178" s="225" t="str">
        <f t="shared" si="42"/>
        <v/>
      </c>
      <c r="Q178" s="225" t="str">
        <f t="shared" si="43"/>
        <v/>
      </c>
      <c r="R178" s="225" t="str">
        <f t="shared" si="44"/>
        <v/>
      </c>
      <c r="S178" s="37"/>
    </row>
    <row r="179" spans="1:19" hidden="1" outlineLevel="1" x14ac:dyDescent="0.2">
      <c r="A179" s="222" t="s">
        <v>219</v>
      </c>
      <c r="B179" s="204" t="s">
        <v>860</v>
      </c>
      <c r="C179" s="14">
        <v>0</v>
      </c>
      <c r="D179" s="38"/>
      <c r="E179" s="225" t="str">
        <f t="shared" si="31"/>
        <v>N/A</v>
      </c>
      <c r="F179" s="225" t="str">
        <f t="shared" si="32"/>
        <v>N/A</v>
      </c>
      <c r="G179" s="225" t="str">
        <f t="shared" si="33"/>
        <v>N/A</v>
      </c>
      <c r="H179" s="225" t="str">
        <f t="shared" si="34"/>
        <v>N/A</v>
      </c>
      <c r="I179" s="225" t="str">
        <f t="shared" si="35"/>
        <v>N/A</v>
      </c>
      <c r="J179" s="225" t="str">
        <f t="shared" si="36"/>
        <v>N/A</v>
      </c>
      <c r="K179" s="225" t="str">
        <f t="shared" si="37"/>
        <v>N/A</v>
      </c>
      <c r="L179" s="225" t="str">
        <f t="shared" si="38"/>
        <v>N/A</v>
      </c>
      <c r="M179" s="225" t="str">
        <f t="shared" si="39"/>
        <v>N/A</v>
      </c>
      <c r="N179" s="225" t="str">
        <f t="shared" si="40"/>
        <v>N/A</v>
      </c>
      <c r="O179" s="225" t="str">
        <f t="shared" si="41"/>
        <v>N/A</v>
      </c>
      <c r="P179" s="225" t="str">
        <f t="shared" si="42"/>
        <v>N/A</v>
      </c>
      <c r="Q179" s="225" t="str">
        <f t="shared" si="43"/>
        <v>N/A</v>
      </c>
      <c r="R179" s="225" t="str">
        <f t="shared" si="44"/>
        <v>N/A</v>
      </c>
      <c r="S179" s="37"/>
    </row>
    <row r="180" spans="1:19" ht="38.25" hidden="1" outlineLevel="1" x14ac:dyDescent="0.2">
      <c r="A180" s="222" t="s">
        <v>220</v>
      </c>
      <c r="B180" s="204" t="s">
        <v>906</v>
      </c>
      <c r="C180" s="14">
        <v>3</v>
      </c>
      <c r="D180" s="40" t="str">
        <f t="shared" si="45"/>
        <v>-</v>
      </c>
      <c r="E180" s="225" t="str">
        <f t="shared" si="31"/>
        <v/>
      </c>
      <c r="F180" s="225" t="str">
        <f t="shared" si="32"/>
        <v/>
      </c>
      <c r="G180" s="225" t="str">
        <f t="shared" si="33"/>
        <v/>
      </c>
      <c r="H180" s="225" t="str">
        <f t="shared" si="34"/>
        <v/>
      </c>
      <c r="I180" s="225" t="str">
        <f t="shared" si="35"/>
        <v/>
      </c>
      <c r="J180" s="225" t="str">
        <f t="shared" si="36"/>
        <v/>
      </c>
      <c r="K180" s="225" t="str">
        <f t="shared" si="37"/>
        <v/>
      </c>
      <c r="L180" s="225" t="str">
        <f t="shared" si="38"/>
        <v/>
      </c>
      <c r="M180" s="225" t="str">
        <f t="shared" si="39"/>
        <v/>
      </c>
      <c r="N180" s="225" t="str">
        <f t="shared" si="40"/>
        <v/>
      </c>
      <c r="O180" s="225" t="str">
        <f t="shared" si="41"/>
        <v/>
      </c>
      <c r="P180" s="225" t="str">
        <f t="shared" si="42"/>
        <v/>
      </c>
      <c r="Q180" s="225" t="str">
        <f t="shared" si="43"/>
        <v/>
      </c>
      <c r="R180" s="225" t="str">
        <f t="shared" si="44"/>
        <v/>
      </c>
      <c r="S180" s="37"/>
    </row>
    <row r="181" spans="1:19" ht="25.5" hidden="1" outlineLevel="1" x14ac:dyDescent="0.2">
      <c r="A181" s="222" t="s">
        <v>221</v>
      </c>
      <c r="B181" s="204" t="s">
        <v>222</v>
      </c>
      <c r="C181" s="14">
        <v>1</v>
      </c>
      <c r="D181" s="40" t="str">
        <f t="shared" si="45"/>
        <v>-</v>
      </c>
      <c r="E181" s="225" t="str">
        <f t="shared" si="31"/>
        <v/>
      </c>
      <c r="F181" s="225" t="str">
        <f t="shared" si="32"/>
        <v/>
      </c>
      <c r="G181" s="225" t="str">
        <f t="shared" si="33"/>
        <v/>
      </c>
      <c r="H181" s="225" t="str">
        <f t="shared" si="34"/>
        <v/>
      </c>
      <c r="I181" s="225" t="str">
        <f t="shared" si="35"/>
        <v/>
      </c>
      <c r="J181" s="225" t="str">
        <f t="shared" si="36"/>
        <v/>
      </c>
      <c r="K181" s="225" t="str">
        <f t="shared" si="37"/>
        <v/>
      </c>
      <c r="L181" s="225" t="str">
        <f t="shared" si="38"/>
        <v/>
      </c>
      <c r="M181" s="225" t="str">
        <f t="shared" si="39"/>
        <v/>
      </c>
      <c r="N181" s="225" t="str">
        <f t="shared" si="40"/>
        <v/>
      </c>
      <c r="O181" s="225" t="str">
        <f t="shared" si="41"/>
        <v/>
      </c>
      <c r="P181" s="225" t="str">
        <f t="shared" si="42"/>
        <v/>
      </c>
      <c r="Q181" s="225" t="str">
        <f t="shared" si="43"/>
        <v/>
      </c>
      <c r="R181" s="225" t="str">
        <f t="shared" si="44"/>
        <v/>
      </c>
      <c r="S181" s="37"/>
    </row>
    <row r="182" spans="1:19" hidden="1" outlineLevel="1" x14ac:dyDescent="0.2">
      <c r="A182" s="222" t="s">
        <v>223</v>
      </c>
      <c r="B182" s="204" t="s">
        <v>224</v>
      </c>
      <c r="C182" s="14">
        <v>0</v>
      </c>
      <c r="D182" s="39"/>
      <c r="E182" s="225" t="str">
        <f t="shared" si="31"/>
        <v>N/A</v>
      </c>
      <c r="F182" s="225" t="str">
        <f t="shared" si="32"/>
        <v>N/A</v>
      </c>
      <c r="G182" s="225" t="str">
        <f t="shared" si="33"/>
        <v>N/A</v>
      </c>
      <c r="H182" s="225" t="str">
        <f t="shared" si="34"/>
        <v>N/A</v>
      </c>
      <c r="I182" s="225" t="str">
        <f t="shared" si="35"/>
        <v>N/A</v>
      </c>
      <c r="J182" s="225" t="str">
        <f t="shared" si="36"/>
        <v>N/A</v>
      </c>
      <c r="K182" s="225" t="str">
        <f t="shared" si="37"/>
        <v>N/A</v>
      </c>
      <c r="L182" s="225" t="str">
        <f t="shared" si="38"/>
        <v>N/A</v>
      </c>
      <c r="M182" s="225" t="str">
        <f t="shared" si="39"/>
        <v>N/A</v>
      </c>
      <c r="N182" s="225" t="str">
        <f t="shared" si="40"/>
        <v>N/A</v>
      </c>
      <c r="O182" s="225" t="str">
        <f t="shared" si="41"/>
        <v>N/A</v>
      </c>
      <c r="P182" s="225" t="str">
        <f t="shared" si="42"/>
        <v>N/A</v>
      </c>
      <c r="Q182" s="225" t="str">
        <f t="shared" si="43"/>
        <v>N/A</v>
      </c>
      <c r="R182" s="225" t="str">
        <f t="shared" si="44"/>
        <v>N/A</v>
      </c>
      <c r="S182" s="39"/>
    </row>
    <row r="183" spans="1:19" ht="51" hidden="1" outlineLevel="1" x14ac:dyDescent="0.2">
      <c r="A183" s="222" t="s">
        <v>969</v>
      </c>
      <c r="B183" s="207" t="s">
        <v>970</v>
      </c>
      <c r="C183" s="224">
        <v>3</v>
      </c>
      <c r="D183" s="40" t="str">
        <f t="shared" si="45"/>
        <v>-</v>
      </c>
      <c r="E183" s="225" t="str">
        <f t="shared" si="31"/>
        <v/>
      </c>
      <c r="F183" s="225" t="str">
        <f t="shared" si="32"/>
        <v/>
      </c>
      <c r="G183" s="225" t="str">
        <f t="shared" si="33"/>
        <v/>
      </c>
      <c r="H183" s="225" t="str">
        <f t="shared" si="34"/>
        <v/>
      </c>
      <c r="I183" s="225" t="str">
        <f t="shared" si="35"/>
        <v/>
      </c>
      <c r="J183" s="225" t="str">
        <f t="shared" si="36"/>
        <v/>
      </c>
      <c r="K183" s="225" t="str">
        <f t="shared" si="37"/>
        <v/>
      </c>
      <c r="L183" s="225" t="str">
        <f t="shared" si="38"/>
        <v/>
      </c>
      <c r="M183" s="225" t="str">
        <f t="shared" si="39"/>
        <v/>
      </c>
      <c r="N183" s="225" t="str">
        <f t="shared" si="40"/>
        <v/>
      </c>
      <c r="O183" s="225" t="str">
        <f t="shared" si="41"/>
        <v/>
      </c>
      <c r="P183" s="225" t="str">
        <f t="shared" si="42"/>
        <v/>
      </c>
      <c r="Q183" s="225" t="str">
        <f t="shared" si="43"/>
        <v/>
      </c>
      <c r="R183" s="225" t="str">
        <f t="shared" si="44"/>
        <v/>
      </c>
      <c r="S183" s="37"/>
    </row>
    <row r="184" spans="1:19" ht="89.25" hidden="1" outlineLevel="1" x14ac:dyDescent="0.2">
      <c r="A184" s="222" t="s">
        <v>971</v>
      </c>
      <c r="B184" s="207" t="s">
        <v>972</v>
      </c>
      <c r="C184" s="224">
        <v>3</v>
      </c>
      <c r="D184" s="40" t="str">
        <f t="shared" si="45"/>
        <v>-</v>
      </c>
      <c r="E184" s="225" t="str">
        <f t="shared" si="31"/>
        <v/>
      </c>
      <c r="F184" s="225" t="str">
        <f t="shared" si="32"/>
        <v/>
      </c>
      <c r="G184" s="225" t="str">
        <f t="shared" si="33"/>
        <v/>
      </c>
      <c r="H184" s="225" t="str">
        <f t="shared" si="34"/>
        <v/>
      </c>
      <c r="I184" s="225" t="str">
        <f t="shared" si="35"/>
        <v/>
      </c>
      <c r="J184" s="225" t="str">
        <f t="shared" si="36"/>
        <v/>
      </c>
      <c r="K184" s="225" t="str">
        <f t="shared" si="37"/>
        <v/>
      </c>
      <c r="L184" s="225" t="str">
        <f t="shared" si="38"/>
        <v/>
      </c>
      <c r="M184" s="225" t="str">
        <f t="shared" si="39"/>
        <v/>
      </c>
      <c r="N184" s="225" t="str">
        <f t="shared" si="40"/>
        <v/>
      </c>
      <c r="O184" s="225" t="str">
        <f t="shared" si="41"/>
        <v/>
      </c>
      <c r="P184" s="225" t="str">
        <f t="shared" si="42"/>
        <v/>
      </c>
      <c r="Q184" s="225" t="str">
        <f t="shared" si="43"/>
        <v/>
      </c>
      <c r="R184" s="225" t="str">
        <f t="shared" si="44"/>
        <v/>
      </c>
      <c r="S184" s="37"/>
    </row>
    <row r="185" spans="1:19" ht="63.75" hidden="1" outlineLevel="1" x14ac:dyDescent="0.2">
      <c r="A185" s="222" t="s">
        <v>973</v>
      </c>
      <c r="B185" s="207" t="s">
        <v>974</v>
      </c>
      <c r="C185" s="224">
        <v>3</v>
      </c>
      <c r="D185" s="40" t="str">
        <f t="shared" si="45"/>
        <v>-</v>
      </c>
      <c r="E185" s="225" t="str">
        <f t="shared" si="31"/>
        <v/>
      </c>
      <c r="F185" s="225" t="str">
        <f t="shared" si="32"/>
        <v/>
      </c>
      <c r="G185" s="225" t="str">
        <f t="shared" si="33"/>
        <v/>
      </c>
      <c r="H185" s="225" t="str">
        <f t="shared" si="34"/>
        <v/>
      </c>
      <c r="I185" s="225" t="str">
        <f t="shared" si="35"/>
        <v/>
      </c>
      <c r="J185" s="225" t="str">
        <f t="shared" si="36"/>
        <v/>
      </c>
      <c r="K185" s="225" t="str">
        <f t="shared" si="37"/>
        <v/>
      </c>
      <c r="L185" s="225" t="str">
        <f t="shared" si="38"/>
        <v/>
      </c>
      <c r="M185" s="225" t="str">
        <f t="shared" si="39"/>
        <v/>
      </c>
      <c r="N185" s="225" t="str">
        <f t="shared" si="40"/>
        <v/>
      </c>
      <c r="O185" s="225" t="str">
        <f t="shared" si="41"/>
        <v/>
      </c>
      <c r="P185" s="225" t="str">
        <f t="shared" si="42"/>
        <v/>
      </c>
      <c r="Q185" s="225" t="str">
        <f t="shared" si="43"/>
        <v/>
      </c>
      <c r="R185" s="225" t="str">
        <f t="shared" si="44"/>
        <v/>
      </c>
      <c r="S185" s="37"/>
    </row>
    <row r="186" spans="1:19" hidden="1" outlineLevel="1" x14ac:dyDescent="0.2">
      <c r="A186" s="222" t="s">
        <v>225</v>
      </c>
      <c r="B186" s="204" t="s">
        <v>226</v>
      </c>
      <c r="C186" s="14">
        <v>0</v>
      </c>
      <c r="D186" s="38"/>
      <c r="E186" s="225" t="str">
        <f t="shared" si="31"/>
        <v>N/A</v>
      </c>
      <c r="F186" s="225" t="str">
        <f t="shared" si="32"/>
        <v>N/A</v>
      </c>
      <c r="G186" s="225" t="str">
        <f t="shared" si="33"/>
        <v>N/A</v>
      </c>
      <c r="H186" s="225" t="str">
        <f t="shared" si="34"/>
        <v>N/A</v>
      </c>
      <c r="I186" s="225" t="str">
        <f t="shared" si="35"/>
        <v>N/A</v>
      </c>
      <c r="J186" s="225" t="str">
        <f t="shared" si="36"/>
        <v>N/A</v>
      </c>
      <c r="K186" s="225" t="str">
        <f t="shared" si="37"/>
        <v>N/A</v>
      </c>
      <c r="L186" s="225" t="str">
        <f t="shared" si="38"/>
        <v>N/A</v>
      </c>
      <c r="M186" s="225" t="str">
        <f t="shared" si="39"/>
        <v>N/A</v>
      </c>
      <c r="N186" s="225" t="str">
        <f t="shared" si="40"/>
        <v>N/A</v>
      </c>
      <c r="O186" s="225" t="str">
        <f t="shared" si="41"/>
        <v>N/A</v>
      </c>
      <c r="P186" s="225" t="str">
        <f t="shared" si="42"/>
        <v>N/A</v>
      </c>
      <c r="Q186" s="225" t="str">
        <f t="shared" si="43"/>
        <v>N/A</v>
      </c>
      <c r="R186" s="225" t="str">
        <f t="shared" si="44"/>
        <v>N/A</v>
      </c>
      <c r="S186" s="37"/>
    </row>
    <row r="187" spans="1:19" ht="51" hidden="1" outlineLevel="1" x14ac:dyDescent="0.2">
      <c r="A187" s="222" t="s">
        <v>975</v>
      </c>
      <c r="B187" s="207" t="s">
        <v>977</v>
      </c>
      <c r="C187" s="14">
        <v>1</v>
      </c>
      <c r="D187" s="40" t="str">
        <f t="shared" si="45"/>
        <v>-</v>
      </c>
      <c r="E187" s="225" t="str">
        <f t="shared" si="31"/>
        <v/>
      </c>
      <c r="F187" s="225" t="str">
        <f t="shared" si="32"/>
        <v/>
      </c>
      <c r="G187" s="225" t="str">
        <f t="shared" si="33"/>
        <v/>
      </c>
      <c r="H187" s="225" t="str">
        <f t="shared" si="34"/>
        <v/>
      </c>
      <c r="I187" s="225" t="str">
        <f t="shared" si="35"/>
        <v/>
      </c>
      <c r="J187" s="225" t="str">
        <f t="shared" si="36"/>
        <v/>
      </c>
      <c r="K187" s="225" t="str">
        <f t="shared" si="37"/>
        <v/>
      </c>
      <c r="L187" s="225" t="str">
        <f t="shared" si="38"/>
        <v/>
      </c>
      <c r="M187" s="225" t="str">
        <f t="shared" si="39"/>
        <v/>
      </c>
      <c r="N187" s="225" t="str">
        <f t="shared" si="40"/>
        <v/>
      </c>
      <c r="O187" s="225" t="str">
        <f t="shared" si="41"/>
        <v/>
      </c>
      <c r="P187" s="225" t="str">
        <f t="shared" si="42"/>
        <v/>
      </c>
      <c r="Q187" s="225" t="str">
        <f t="shared" si="43"/>
        <v/>
      </c>
      <c r="R187" s="225" t="str">
        <f t="shared" si="44"/>
        <v/>
      </c>
      <c r="S187" s="37"/>
    </row>
    <row r="188" spans="1:19" ht="38.25" hidden="1" outlineLevel="1" x14ac:dyDescent="0.2">
      <c r="A188" s="222" t="s">
        <v>976</v>
      </c>
      <c r="B188" s="207" t="s">
        <v>978</v>
      </c>
      <c r="C188" s="14">
        <v>1</v>
      </c>
      <c r="D188" s="40" t="str">
        <f t="shared" si="45"/>
        <v>-</v>
      </c>
      <c r="E188" s="225" t="str">
        <f t="shared" si="31"/>
        <v/>
      </c>
      <c r="F188" s="225" t="str">
        <f t="shared" si="32"/>
        <v/>
      </c>
      <c r="G188" s="225" t="str">
        <f t="shared" si="33"/>
        <v/>
      </c>
      <c r="H188" s="225" t="str">
        <f t="shared" si="34"/>
        <v/>
      </c>
      <c r="I188" s="225" t="str">
        <f t="shared" si="35"/>
        <v/>
      </c>
      <c r="J188" s="225" t="str">
        <f t="shared" si="36"/>
        <v/>
      </c>
      <c r="K188" s="225" t="str">
        <f t="shared" si="37"/>
        <v/>
      </c>
      <c r="L188" s="225" t="str">
        <f t="shared" si="38"/>
        <v/>
      </c>
      <c r="M188" s="225" t="str">
        <f t="shared" si="39"/>
        <v/>
      </c>
      <c r="N188" s="225" t="str">
        <f t="shared" si="40"/>
        <v/>
      </c>
      <c r="O188" s="225" t="str">
        <f t="shared" si="41"/>
        <v/>
      </c>
      <c r="P188" s="225" t="str">
        <f t="shared" si="42"/>
        <v/>
      </c>
      <c r="Q188" s="225" t="str">
        <f t="shared" si="43"/>
        <v/>
      </c>
      <c r="R188" s="225" t="str">
        <f t="shared" si="44"/>
        <v/>
      </c>
      <c r="S188" s="37"/>
    </row>
    <row r="189" spans="1:19" ht="25.5" hidden="1" outlineLevel="1" x14ac:dyDescent="0.2">
      <c r="A189" s="222" t="s">
        <v>227</v>
      </c>
      <c r="B189" s="204" t="s">
        <v>228</v>
      </c>
      <c r="C189" s="14">
        <v>0</v>
      </c>
      <c r="D189" s="38"/>
      <c r="E189" s="225" t="str">
        <f t="shared" si="31"/>
        <v>N/A</v>
      </c>
      <c r="F189" s="225" t="str">
        <f t="shared" si="32"/>
        <v>N/A</v>
      </c>
      <c r="G189" s="225" t="str">
        <f t="shared" si="33"/>
        <v>N/A</v>
      </c>
      <c r="H189" s="225" t="str">
        <f t="shared" si="34"/>
        <v>N/A</v>
      </c>
      <c r="I189" s="225" t="str">
        <f t="shared" si="35"/>
        <v>N/A</v>
      </c>
      <c r="J189" s="225" t="str">
        <f t="shared" si="36"/>
        <v>N/A</v>
      </c>
      <c r="K189" s="225" t="str">
        <f t="shared" si="37"/>
        <v>N/A</v>
      </c>
      <c r="L189" s="225" t="str">
        <f t="shared" si="38"/>
        <v>N/A</v>
      </c>
      <c r="M189" s="225" t="str">
        <f t="shared" si="39"/>
        <v>N/A</v>
      </c>
      <c r="N189" s="225" t="str">
        <f t="shared" si="40"/>
        <v>N/A</v>
      </c>
      <c r="O189" s="225" t="str">
        <f t="shared" si="41"/>
        <v>N/A</v>
      </c>
      <c r="P189" s="225" t="str">
        <f t="shared" si="42"/>
        <v>N/A</v>
      </c>
      <c r="Q189" s="225" t="str">
        <f t="shared" si="43"/>
        <v>N/A</v>
      </c>
      <c r="R189" s="225" t="str">
        <f t="shared" si="44"/>
        <v>N/A</v>
      </c>
      <c r="S189" s="37"/>
    </row>
    <row r="190" spans="1:19" ht="63.75" hidden="1" outlineLevel="1" x14ac:dyDescent="0.2">
      <c r="A190" s="222" t="s">
        <v>979</v>
      </c>
      <c r="B190" s="207" t="s">
        <v>981</v>
      </c>
      <c r="C190" s="14">
        <v>3</v>
      </c>
      <c r="D190" s="40" t="str">
        <f t="shared" si="45"/>
        <v>-</v>
      </c>
      <c r="E190" s="225" t="str">
        <f t="shared" si="31"/>
        <v/>
      </c>
      <c r="F190" s="225" t="str">
        <f t="shared" si="32"/>
        <v/>
      </c>
      <c r="G190" s="225" t="str">
        <f t="shared" si="33"/>
        <v/>
      </c>
      <c r="H190" s="225" t="str">
        <f t="shared" si="34"/>
        <v/>
      </c>
      <c r="I190" s="225" t="str">
        <f t="shared" si="35"/>
        <v/>
      </c>
      <c r="J190" s="225" t="str">
        <f t="shared" si="36"/>
        <v/>
      </c>
      <c r="K190" s="225" t="str">
        <f t="shared" si="37"/>
        <v/>
      </c>
      <c r="L190" s="225" t="str">
        <f t="shared" si="38"/>
        <v/>
      </c>
      <c r="M190" s="225" t="str">
        <f t="shared" si="39"/>
        <v/>
      </c>
      <c r="N190" s="225" t="str">
        <f t="shared" si="40"/>
        <v/>
      </c>
      <c r="O190" s="225" t="str">
        <f t="shared" si="41"/>
        <v/>
      </c>
      <c r="P190" s="225" t="str">
        <f t="shared" si="42"/>
        <v/>
      </c>
      <c r="Q190" s="225" t="str">
        <f t="shared" si="43"/>
        <v/>
      </c>
      <c r="R190" s="225" t="str">
        <f t="shared" si="44"/>
        <v/>
      </c>
      <c r="S190" s="37"/>
    </row>
    <row r="191" spans="1:19" ht="51" hidden="1" outlineLevel="1" x14ac:dyDescent="0.2">
      <c r="A191" s="222" t="s">
        <v>980</v>
      </c>
      <c r="B191" s="207" t="s">
        <v>982</v>
      </c>
      <c r="C191" s="14">
        <v>3</v>
      </c>
      <c r="D191" s="40" t="str">
        <f t="shared" si="45"/>
        <v>-</v>
      </c>
      <c r="E191" s="225" t="str">
        <f t="shared" si="31"/>
        <v/>
      </c>
      <c r="F191" s="225" t="str">
        <f t="shared" si="32"/>
        <v/>
      </c>
      <c r="G191" s="225" t="str">
        <f t="shared" si="33"/>
        <v/>
      </c>
      <c r="H191" s="225" t="str">
        <f t="shared" si="34"/>
        <v/>
      </c>
      <c r="I191" s="225" t="str">
        <f t="shared" si="35"/>
        <v/>
      </c>
      <c r="J191" s="225" t="str">
        <f t="shared" si="36"/>
        <v/>
      </c>
      <c r="K191" s="225" t="str">
        <f t="shared" si="37"/>
        <v/>
      </c>
      <c r="L191" s="225" t="str">
        <f t="shared" si="38"/>
        <v/>
      </c>
      <c r="M191" s="225" t="str">
        <f t="shared" si="39"/>
        <v/>
      </c>
      <c r="N191" s="225" t="str">
        <f t="shared" si="40"/>
        <v/>
      </c>
      <c r="O191" s="225" t="str">
        <f t="shared" si="41"/>
        <v/>
      </c>
      <c r="P191" s="225" t="str">
        <f t="shared" si="42"/>
        <v/>
      </c>
      <c r="Q191" s="225" t="str">
        <f t="shared" si="43"/>
        <v/>
      </c>
      <c r="R191" s="225" t="str">
        <f t="shared" si="44"/>
        <v/>
      </c>
      <c r="S191" s="37"/>
    </row>
    <row r="192" spans="1:19" ht="38.25" hidden="1" outlineLevel="1" x14ac:dyDescent="0.2">
      <c r="A192" s="222" t="s">
        <v>229</v>
      </c>
      <c r="B192" s="204" t="s">
        <v>861</v>
      </c>
      <c r="C192" s="14">
        <v>0</v>
      </c>
      <c r="D192" s="39"/>
      <c r="E192" s="225" t="str">
        <f t="shared" si="31"/>
        <v>N/A</v>
      </c>
      <c r="F192" s="225" t="str">
        <f t="shared" si="32"/>
        <v>N/A</v>
      </c>
      <c r="G192" s="225" t="str">
        <f t="shared" si="33"/>
        <v>N/A</v>
      </c>
      <c r="H192" s="225" t="str">
        <f t="shared" si="34"/>
        <v>N/A</v>
      </c>
      <c r="I192" s="225" t="str">
        <f t="shared" si="35"/>
        <v>N/A</v>
      </c>
      <c r="J192" s="225" t="str">
        <f t="shared" si="36"/>
        <v>N/A</v>
      </c>
      <c r="K192" s="225" t="str">
        <f t="shared" si="37"/>
        <v>N/A</v>
      </c>
      <c r="L192" s="225" t="str">
        <f t="shared" si="38"/>
        <v>N/A</v>
      </c>
      <c r="M192" s="225" t="str">
        <f t="shared" si="39"/>
        <v>N/A</v>
      </c>
      <c r="N192" s="225" t="str">
        <f t="shared" si="40"/>
        <v>N/A</v>
      </c>
      <c r="O192" s="225" t="str">
        <f t="shared" si="41"/>
        <v>N/A</v>
      </c>
      <c r="P192" s="225" t="str">
        <f t="shared" si="42"/>
        <v>N/A</v>
      </c>
      <c r="Q192" s="225" t="str">
        <f t="shared" si="43"/>
        <v>N/A</v>
      </c>
      <c r="R192" s="225" t="str">
        <f t="shared" si="44"/>
        <v>N/A</v>
      </c>
      <c r="S192" s="39"/>
    </row>
    <row r="193" spans="1:19" ht="63.75" hidden="1" outlineLevel="1" x14ac:dyDescent="0.2">
      <c r="A193" s="222" t="s">
        <v>983</v>
      </c>
      <c r="B193" s="207" t="s">
        <v>987</v>
      </c>
      <c r="C193" s="14">
        <v>3</v>
      </c>
      <c r="D193" s="40" t="str">
        <f t="shared" si="45"/>
        <v>-</v>
      </c>
      <c r="E193" s="225" t="str">
        <f t="shared" si="31"/>
        <v/>
      </c>
      <c r="F193" s="225" t="str">
        <f t="shared" si="32"/>
        <v/>
      </c>
      <c r="G193" s="225" t="str">
        <f t="shared" si="33"/>
        <v/>
      </c>
      <c r="H193" s="225" t="str">
        <f t="shared" si="34"/>
        <v/>
      </c>
      <c r="I193" s="225" t="str">
        <f t="shared" si="35"/>
        <v/>
      </c>
      <c r="J193" s="225" t="str">
        <f t="shared" si="36"/>
        <v/>
      </c>
      <c r="K193" s="225" t="str">
        <f t="shared" si="37"/>
        <v/>
      </c>
      <c r="L193" s="225" t="str">
        <f t="shared" si="38"/>
        <v/>
      </c>
      <c r="M193" s="225" t="str">
        <f t="shared" si="39"/>
        <v/>
      </c>
      <c r="N193" s="225" t="str">
        <f t="shared" si="40"/>
        <v/>
      </c>
      <c r="O193" s="225" t="str">
        <f t="shared" si="41"/>
        <v/>
      </c>
      <c r="P193" s="225" t="str">
        <f t="shared" si="42"/>
        <v/>
      </c>
      <c r="Q193" s="225" t="str">
        <f t="shared" si="43"/>
        <v/>
      </c>
      <c r="R193" s="225" t="str">
        <f t="shared" si="44"/>
        <v/>
      </c>
      <c r="S193" s="37"/>
    </row>
    <row r="194" spans="1:19" ht="38.25" hidden="1" outlineLevel="1" x14ac:dyDescent="0.2">
      <c r="A194" s="222" t="s">
        <v>984</v>
      </c>
      <c r="B194" s="207" t="s">
        <v>988</v>
      </c>
      <c r="C194" s="14">
        <v>3</v>
      </c>
      <c r="D194" s="40" t="str">
        <f t="shared" si="45"/>
        <v>-</v>
      </c>
      <c r="E194" s="225" t="str">
        <f t="shared" si="31"/>
        <v/>
      </c>
      <c r="F194" s="225" t="str">
        <f t="shared" si="32"/>
        <v/>
      </c>
      <c r="G194" s="225" t="str">
        <f t="shared" si="33"/>
        <v/>
      </c>
      <c r="H194" s="225" t="str">
        <f t="shared" si="34"/>
        <v/>
      </c>
      <c r="I194" s="225" t="str">
        <f t="shared" si="35"/>
        <v/>
      </c>
      <c r="J194" s="225" t="str">
        <f t="shared" si="36"/>
        <v/>
      </c>
      <c r="K194" s="225" t="str">
        <f t="shared" si="37"/>
        <v/>
      </c>
      <c r="L194" s="225" t="str">
        <f t="shared" si="38"/>
        <v/>
      </c>
      <c r="M194" s="225" t="str">
        <f t="shared" si="39"/>
        <v/>
      </c>
      <c r="N194" s="225" t="str">
        <f t="shared" si="40"/>
        <v/>
      </c>
      <c r="O194" s="225" t="str">
        <f t="shared" si="41"/>
        <v/>
      </c>
      <c r="P194" s="225" t="str">
        <f t="shared" si="42"/>
        <v/>
      </c>
      <c r="Q194" s="225" t="str">
        <f t="shared" si="43"/>
        <v/>
      </c>
      <c r="R194" s="225" t="str">
        <f t="shared" si="44"/>
        <v/>
      </c>
      <c r="S194" s="37"/>
    </row>
    <row r="195" spans="1:19" ht="89.25" hidden="1" outlineLevel="1" x14ac:dyDescent="0.2">
      <c r="A195" s="222" t="s">
        <v>985</v>
      </c>
      <c r="B195" s="207" t="s">
        <v>989</v>
      </c>
      <c r="C195" s="14">
        <v>3</v>
      </c>
      <c r="D195" s="40" t="str">
        <f t="shared" si="45"/>
        <v>-</v>
      </c>
      <c r="E195" s="225" t="str">
        <f t="shared" si="31"/>
        <v/>
      </c>
      <c r="F195" s="225" t="str">
        <f t="shared" si="32"/>
        <v/>
      </c>
      <c r="G195" s="225" t="str">
        <f t="shared" si="33"/>
        <v/>
      </c>
      <c r="H195" s="225" t="str">
        <f t="shared" si="34"/>
        <v/>
      </c>
      <c r="I195" s="225" t="str">
        <f t="shared" si="35"/>
        <v/>
      </c>
      <c r="J195" s="225" t="str">
        <f t="shared" si="36"/>
        <v/>
      </c>
      <c r="K195" s="225" t="str">
        <f t="shared" si="37"/>
        <v/>
      </c>
      <c r="L195" s="225" t="str">
        <f t="shared" si="38"/>
        <v/>
      </c>
      <c r="M195" s="225" t="str">
        <f t="shared" si="39"/>
        <v/>
      </c>
      <c r="N195" s="225" t="str">
        <f t="shared" si="40"/>
        <v/>
      </c>
      <c r="O195" s="225" t="str">
        <f t="shared" si="41"/>
        <v/>
      </c>
      <c r="P195" s="225" t="str">
        <f t="shared" si="42"/>
        <v/>
      </c>
      <c r="Q195" s="225" t="str">
        <f t="shared" si="43"/>
        <v/>
      </c>
      <c r="R195" s="225" t="str">
        <f t="shared" si="44"/>
        <v/>
      </c>
      <c r="S195" s="37"/>
    </row>
    <row r="196" spans="1:19" ht="51" hidden="1" outlineLevel="1" x14ac:dyDescent="0.2">
      <c r="A196" s="222" t="s">
        <v>986</v>
      </c>
      <c r="B196" s="207" t="s">
        <v>995</v>
      </c>
      <c r="C196" s="14">
        <v>3</v>
      </c>
      <c r="D196" s="40" t="str">
        <f t="shared" si="45"/>
        <v>-</v>
      </c>
      <c r="E196" s="225" t="str">
        <f t="shared" si="31"/>
        <v/>
      </c>
      <c r="F196" s="225" t="str">
        <f t="shared" si="32"/>
        <v/>
      </c>
      <c r="G196" s="225" t="str">
        <f t="shared" si="33"/>
        <v/>
      </c>
      <c r="H196" s="225" t="str">
        <f t="shared" si="34"/>
        <v/>
      </c>
      <c r="I196" s="225" t="str">
        <f t="shared" si="35"/>
        <v/>
      </c>
      <c r="J196" s="225" t="str">
        <f t="shared" si="36"/>
        <v/>
      </c>
      <c r="K196" s="225" t="str">
        <f t="shared" si="37"/>
        <v/>
      </c>
      <c r="L196" s="225" t="str">
        <f t="shared" si="38"/>
        <v/>
      </c>
      <c r="M196" s="225" t="str">
        <f t="shared" si="39"/>
        <v/>
      </c>
      <c r="N196" s="225" t="str">
        <f t="shared" si="40"/>
        <v/>
      </c>
      <c r="O196" s="225" t="str">
        <f t="shared" si="41"/>
        <v/>
      </c>
      <c r="P196" s="225" t="str">
        <f t="shared" si="42"/>
        <v/>
      </c>
      <c r="Q196" s="225" t="str">
        <f t="shared" si="43"/>
        <v/>
      </c>
      <c r="R196" s="225" t="str">
        <f t="shared" si="44"/>
        <v/>
      </c>
      <c r="S196" s="37"/>
    </row>
    <row r="197" spans="1:19" ht="25.5" hidden="1" outlineLevel="1" x14ac:dyDescent="0.2">
      <c r="A197" s="212" t="s">
        <v>230</v>
      </c>
      <c r="B197" s="206" t="s">
        <v>231</v>
      </c>
      <c r="C197" s="14">
        <v>3</v>
      </c>
      <c r="D197" s="40" t="str">
        <f t="shared" si="45"/>
        <v>-</v>
      </c>
      <c r="E197" s="225" t="str">
        <f t="shared" si="31"/>
        <v/>
      </c>
      <c r="F197" s="225" t="str">
        <f t="shared" si="32"/>
        <v/>
      </c>
      <c r="G197" s="225" t="str">
        <f t="shared" si="33"/>
        <v/>
      </c>
      <c r="H197" s="225" t="str">
        <f t="shared" si="34"/>
        <v/>
      </c>
      <c r="I197" s="225" t="str">
        <f t="shared" si="35"/>
        <v/>
      </c>
      <c r="J197" s="225" t="str">
        <f t="shared" si="36"/>
        <v/>
      </c>
      <c r="K197" s="225" t="str">
        <f t="shared" si="37"/>
        <v/>
      </c>
      <c r="L197" s="225" t="str">
        <f t="shared" si="38"/>
        <v/>
      </c>
      <c r="M197" s="225" t="str">
        <f t="shared" si="39"/>
        <v/>
      </c>
      <c r="N197" s="225" t="str">
        <f t="shared" si="40"/>
        <v/>
      </c>
      <c r="O197" s="225" t="str">
        <f t="shared" si="41"/>
        <v/>
      </c>
      <c r="P197" s="225" t="str">
        <f t="shared" si="42"/>
        <v/>
      </c>
      <c r="Q197" s="225" t="str">
        <f t="shared" si="43"/>
        <v/>
      </c>
      <c r="R197" s="225" t="str">
        <f t="shared" si="44"/>
        <v/>
      </c>
      <c r="S197" s="37"/>
    </row>
    <row r="198" spans="1:19" hidden="1" outlineLevel="1" x14ac:dyDescent="0.2">
      <c r="A198" s="222" t="s">
        <v>232</v>
      </c>
      <c r="B198" s="204" t="s">
        <v>233</v>
      </c>
      <c r="C198" s="14">
        <v>1</v>
      </c>
      <c r="D198" s="40" t="str">
        <f t="shared" si="45"/>
        <v>-</v>
      </c>
      <c r="E198" s="225" t="str">
        <f t="shared" si="31"/>
        <v/>
      </c>
      <c r="F198" s="225" t="str">
        <f t="shared" si="32"/>
        <v/>
      </c>
      <c r="G198" s="225" t="str">
        <f t="shared" si="33"/>
        <v/>
      </c>
      <c r="H198" s="225" t="str">
        <f t="shared" si="34"/>
        <v/>
      </c>
      <c r="I198" s="225" t="str">
        <f t="shared" si="35"/>
        <v/>
      </c>
      <c r="J198" s="225" t="str">
        <f t="shared" si="36"/>
        <v/>
      </c>
      <c r="K198" s="225" t="str">
        <f t="shared" si="37"/>
        <v/>
      </c>
      <c r="L198" s="225" t="str">
        <f t="shared" si="38"/>
        <v/>
      </c>
      <c r="M198" s="225" t="str">
        <f t="shared" si="39"/>
        <v/>
      </c>
      <c r="N198" s="225" t="str">
        <f t="shared" si="40"/>
        <v/>
      </c>
      <c r="O198" s="225" t="str">
        <f t="shared" si="41"/>
        <v/>
      </c>
      <c r="P198" s="225" t="str">
        <f t="shared" si="42"/>
        <v/>
      </c>
      <c r="Q198" s="225" t="str">
        <f t="shared" si="43"/>
        <v/>
      </c>
      <c r="R198" s="225" t="str">
        <f t="shared" si="44"/>
        <v/>
      </c>
      <c r="S198" s="37"/>
    </row>
    <row r="199" spans="1:19" hidden="1" outlineLevel="1" x14ac:dyDescent="0.2">
      <c r="A199" s="222" t="s">
        <v>234</v>
      </c>
      <c r="B199" s="204" t="s">
        <v>235</v>
      </c>
      <c r="C199" s="14">
        <v>0</v>
      </c>
      <c r="D199" s="38"/>
      <c r="E199" s="225" t="str">
        <f t="shared" si="31"/>
        <v>N/A</v>
      </c>
      <c r="F199" s="225" t="str">
        <f t="shared" si="32"/>
        <v>N/A</v>
      </c>
      <c r="G199" s="225" t="str">
        <f t="shared" si="33"/>
        <v>N/A</v>
      </c>
      <c r="H199" s="225" t="str">
        <f t="shared" si="34"/>
        <v>N/A</v>
      </c>
      <c r="I199" s="225" t="str">
        <f t="shared" si="35"/>
        <v>N/A</v>
      </c>
      <c r="J199" s="225" t="str">
        <f t="shared" si="36"/>
        <v>N/A</v>
      </c>
      <c r="K199" s="225" t="str">
        <f t="shared" si="37"/>
        <v>N/A</v>
      </c>
      <c r="L199" s="225" t="str">
        <f t="shared" si="38"/>
        <v>N/A</v>
      </c>
      <c r="M199" s="225" t="str">
        <f t="shared" si="39"/>
        <v>N/A</v>
      </c>
      <c r="N199" s="225" t="str">
        <f t="shared" si="40"/>
        <v>N/A</v>
      </c>
      <c r="O199" s="225" t="str">
        <f t="shared" si="41"/>
        <v>N/A</v>
      </c>
      <c r="P199" s="225" t="str">
        <f t="shared" si="42"/>
        <v>N/A</v>
      </c>
      <c r="Q199" s="225" t="str">
        <f t="shared" si="43"/>
        <v>N/A</v>
      </c>
      <c r="R199" s="225" t="str">
        <f t="shared" si="44"/>
        <v>N/A</v>
      </c>
      <c r="S199" s="37"/>
    </row>
    <row r="200" spans="1:19" ht="63.75" hidden="1" outlineLevel="1" x14ac:dyDescent="0.2">
      <c r="A200" s="222" t="s">
        <v>990</v>
      </c>
      <c r="B200" s="207" t="s">
        <v>994</v>
      </c>
      <c r="C200" s="14">
        <v>1</v>
      </c>
      <c r="D200" s="40" t="str">
        <f t="shared" ref="D200:D256" si="46">IF(SUM(E200:S200)=0,"-",SUM(E200:S200))</f>
        <v>-</v>
      </c>
      <c r="E200" s="225" t="str">
        <f t="shared" si="31"/>
        <v/>
      </c>
      <c r="F200" s="225" t="str">
        <f t="shared" si="32"/>
        <v/>
      </c>
      <c r="G200" s="225" t="str">
        <f t="shared" si="33"/>
        <v/>
      </c>
      <c r="H200" s="225" t="str">
        <f t="shared" si="34"/>
        <v/>
      </c>
      <c r="I200" s="225" t="str">
        <f t="shared" si="35"/>
        <v/>
      </c>
      <c r="J200" s="225" t="str">
        <f t="shared" si="36"/>
        <v/>
      </c>
      <c r="K200" s="225" t="str">
        <f t="shared" si="37"/>
        <v/>
      </c>
      <c r="L200" s="225" t="str">
        <f t="shared" si="38"/>
        <v/>
      </c>
      <c r="M200" s="225" t="str">
        <f t="shared" si="39"/>
        <v/>
      </c>
      <c r="N200" s="225" t="str">
        <f t="shared" si="40"/>
        <v/>
      </c>
      <c r="O200" s="225" t="str">
        <f t="shared" si="41"/>
        <v/>
      </c>
      <c r="P200" s="225" t="str">
        <f t="shared" si="42"/>
        <v/>
      </c>
      <c r="Q200" s="225" t="str">
        <f t="shared" si="43"/>
        <v/>
      </c>
      <c r="R200" s="225" t="str">
        <f t="shared" si="44"/>
        <v/>
      </c>
      <c r="S200" s="37"/>
    </row>
    <row r="201" spans="1:19" hidden="1" outlineLevel="1" x14ac:dyDescent="0.2">
      <c r="A201" s="222" t="s">
        <v>991</v>
      </c>
      <c r="B201" s="207" t="s">
        <v>993</v>
      </c>
      <c r="C201" s="14">
        <v>1</v>
      </c>
      <c r="D201" s="40" t="str">
        <f t="shared" si="46"/>
        <v>-</v>
      </c>
      <c r="E201" s="225" t="str">
        <f t="shared" si="31"/>
        <v/>
      </c>
      <c r="F201" s="225" t="str">
        <f t="shared" si="32"/>
        <v/>
      </c>
      <c r="G201" s="225" t="str">
        <f t="shared" si="33"/>
        <v/>
      </c>
      <c r="H201" s="225" t="str">
        <f t="shared" si="34"/>
        <v/>
      </c>
      <c r="I201" s="225" t="str">
        <f t="shared" si="35"/>
        <v/>
      </c>
      <c r="J201" s="225" t="str">
        <f t="shared" si="36"/>
        <v/>
      </c>
      <c r="K201" s="225" t="str">
        <f t="shared" si="37"/>
        <v/>
      </c>
      <c r="L201" s="225" t="str">
        <f t="shared" si="38"/>
        <v/>
      </c>
      <c r="M201" s="225" t="str">
        <f t="shared" si="39"/>
        <v/>
      </c>
      <c r="N201" s="225" t="str">
        <f t="shared" si="40"/>
        <v/>
      </c>
      <c r="O201" s="225" t="str">
        <f t="shared" si="41"/>
        <v/>
      </c>
      <c r="P201" s="225" t="str">
        <f t="shared" si="42"/>
        <v/>
      </c>
      <c r="Q201" s="225" t="str">
        <f t="shared" si="43"/>
        <v/>
      </c>
      <c r="R201" s="225" t="str">
        <f t="shared" si="44"/>
        <v/>
      </c>
      <c r="S201" s="39"/>
    </row>
    <row r="202" spans="1:19" ht="38.25" hidden="1" outlineLevel="1" x14ac:dyDescent="0.2">
      <c r="A202" s="222" t="s">
        <v>992</v>
      </c>
      <c r="B202" s="207" t="s">
        <v>996</v>
      </c>
      <c r="C202" s="14">
        <v>1</v>
      </c>
      <c r="D202" s="40" t="str">
        <f t="shared" si="46"/>
        <v>-</v>
      </c>
      <c r="E202" s="225" t="str">
        <f t="shared" si="31"/>
        <v/>
      </c>
      <c r="F202" s="225" t="str">
        <f t="shared" si="32"/>
        <v/>
      </c>
      <c r="G202" s="225" t="str">
        <f t="shared" si="33"/>
        <v/>
      </c>
      <c r="H202" s="225" t="str">
        <f t="shared" si="34"/>
        <v/>
      </c>
      <c r="I202" s="225" t="str">
        <f t="shared" si="35"/>
        <v/>
      </c>
      <c r="J202" s="225" t="str">
        <f t="shared" si="36"/>
        <v/>
      </c>
      <c r="K202" s="225" t="str">
        <f t="shared" si="37"/>
        <v/>
      </c>
      <c r="L202" s="225" t="str">
        <f t="shared" si="38"/>
        <v/>
      </c>
      <c r="M202" s="225" t="str">
        <f t="shared" si="39"/>
        <v/>
      </c>
      <c r="N202" s="225" t="str">
        <f t="shared" si="40"/>
        <v/>
      </c>
      <c r="O202" s="225" t="str">
        <f t="shared" si="41"/>
        <v/>
      </c>
      <c r="P202" s="225" t="str">
        <f t="shared" si="42"/>
        <v/>
      </c>
      <c r="Q202" s="225" t="str">
        <f t="shared" si="43"/>
        <v/>
      </c>
      <c r="R202" s="225" t="str">
        <f t="shared" si="44"/>
        <v/>
      </c>
      <c r="S202" s="37"/>
    </row>
    <row r="203" spans="1:19" hidden="1" outlineLevel="1" x14ac:dyDescent="0.2">
      <c r="A203" s="222" t="s">
        <v>236</v>
      </c>
      <c r="B203" s="204" t="s">
        <v>862</v>
      </c>
      <c r="C203" s="14">
        <v>0</v>
      </c>
      <c r="D203" s="38"/>
      <c r="E203" s="225" t="str">
        <f t="shared" ref="E203:E266" si="47">IF(C203=0,"N/A","")</f>
        <v>N/A</v>
      </c>
      <c r="F203" s="225" t="str">
        <f t="shared" ref="F203:F266" si="48">IF(C203=0,"N/A","")</f>
        <v>N/A</v>
      </c>
      <c r="G203" s="225" t="str">
        <f t="shared" ref="G203:G266" si="49">IF(C203=0,"N/A","")</f>
        <v>N/A</v>
      </c>
      <c r="H203" s="225" t="str">
        <f t="shared" ref="H203:H266" si="50">IF(C203=0,"N/A","")</f>
        <v>N/A</v>
      </c>
      <c r="I203" s="225" t="str">
        <f t="shared" ref="I203:I266" si="51">IF(C203=0,"N/A","")</f>
        <v>N/A</v>
      </c>
      <c r="J203" s="225" t="str">
        <f t="shared" ref="J203:J266" si="52">IF(C203=0,"N/A","")</f>
        <v>N/A</v>
      </c>
      <c r="K203" s="225" t="str">
        <f t="shared" ref="K203:K266" si="53">IF(C203=0,"N/A","")</f>
        <v>N/A</v>
      </c>
      <c r="L203" s="225" t="str">
        <f t="shared" ref="L203:L266" si="54">IF(C203=0,"N/A","")</f>
        <v>N/A</v>
      </c>
      <c r="M203" s="225" t="str">
        <f t="shared" ref="M203:M266" si="55">IF(C203=0,"N/A","")</f>
        <v>N/A</v>
      </c>
      <c r="N203" s="225" t="str">
        <f t="shared" ref="N203:N266" si="56">IF(C203=0,"N/A","")</f>
        <v>N/A</v>
      </c>
      <c r="O203" s="225" t="str">
        <f t="shared" ref="O203:O266" si="57">IF(C203=0,"N/A","")</f>
        <v>N/A</v>
      </c>
      <c r="P203" s="225" t="str">
        <f t="shared" ref="P203:P266" si="58">IF(C203=0,"N/A","")</f>
        <v>N/A</v>
      </c>
      <c r="Q203" s="225" t="str">
        <f t="shared" ref="Q203:Q266" si="59">IF(C203=0,"N/A","")</f>
        <v>N/A</v>
      </c>
      <c r="R203" s="225" t="str">
        <f t="shared" ref="R203:R266" si="60">IF(C203=0,"N/A","")</f>
        <v>N/A</v>
      </c>
      <c r="S203" s="38"/>
    </row>
    <row r="204" spans="1:19" ht="25.5" hidden="1" outlineLevel="1" x14ac:dyDescent="0.2">
      <c r="A204" s="222" t="s">
        <v>237</v>
      </c>
      <c r="B204" s="207" t="s">
        <v>238</v>
      </c>
      <c r="C204" s="14">
        <v>3</v>
      </c>
      <c r="D204" s="40" t="str">
        <f t="shared" si="46"/>
        <v>-</v>
      </c>
      <c r="E204" s="225" t="str">
        <f t="shared" si="47"/>
        <v/>
      </c>
      <c r="F204" s="225" t="str">
        <f t="shared" si="48"/>
        <v/>
      </c>
      <c r="G204" s="225" t="str">
        <f t="shared" si="49"/>
        <v/>
      </c>
      <c r="H204" s="225" t="str">
        <f t="shared" si="50"/>
        <v/>
      </c>
      <c r="I204" s="225" t="str">
        <f t="shared" si="51"/>
        <v/>
      </c>
      <c r="J204" s="225" t="str">
        <f t="shared" si="52"/>
        <v/>
      </c>
      <c r="K204" s="225" t="str">
        <f t="shared" si="53"/>
        <v/>
      </c>
      <c r="L204" s="225" t="str">
        <f t="shared" si="54"/>
        <v/>
      </c>
      <c r="M204" s="225" t="str">
        <f t="shared" si="55"/>
        <v/>
      </c>
      <c r="N204" s="225" t="str">
        <f t="shared" si="56"/>
        <v/>
      </c>
      <c r="O204" s="225" t="str">
        <f t="shared" si="57"/>
        <v/>
      </c>
      <c r="P204" s="225" t="str">
        <f t="shared" si="58"/>
        <v/>
      </c>
      <c r="Q204" s="225" t="str">
        <f t="shared" si="59"/>
        <v/>
      </c>
      <c r="R204" s="225" t="str">
        <f t="shared" si="60"/>
        <v/>
      </c>
      <c r="S204" s="37"/>
    </row>
    <row r="205" spans="1:19" ht="76.5" hidden="1" outlineLevel="1" x14ac:dyDescent="0.2">
      <c r="A205" s="222" t="s">
        <v>239</v>
      </c>
      <c r="B205" s="207" t="s">
        <v>863</v>
      </c>
      <c r="C205" s="14">
        <v>3</v>
      </c>
      <c r="D205" s="40" t="str">
        <f t="shared" si="46"/>
        <v>-</v>
      </c>
      <c r="E205" s="225" t="str">
        <f t="shared" si="47"/>
        <v/>
      </c>
      <c r="F205" s="225" t="str">
        <f t="shared" si="48"/>
        <v/>
      </c>
      <c r="G205" s="225" t="str">
        <f t="shared" si="49"/>
        <v/>
      </c>
      <c r="H205" s="225" t="str">
        <f t="shared" si="50"/>
        <v/>
      </c>
      <c r="I205" s="225" t="str">
        <f t="shared" si="51"/>
        <v/>
      </c>
      <c r="J205" s="225" t="str">
        <f t="shared" si="52"/>
        <v/>
      </c>
      <c r="K205" s="225" t="str">
        <f t="shared" si="53"/>
        <v/>
      </c>
      <c r="L205" s="225" t="str">
        <f t="shared" si="54"/>
        <v/>
      </c>
      <c r="M205" s="225" t="str">
        <f t="shared" si="55"/>
        <v/>
      </c>
      <c r="N205" s="225" t="str">
        <f t="shared" si="56"/>
        <v/>
      </c>
      <c r="O205" s="225" t="str">
        <f t="shared" si="57"/>
        <v/>
      </c>
      <c r="P205" s="225" t="str">
        <f t="shared" si="58"/>
        <v/>
      </c>
      <c r="Q205" s="225" t="str">
        <f t="shared" si="59"/>
        <v/>
      </c>
      <c r="R205" s="225" t="str">
        <f t="shared" si="60"/>
        <v/>
      </c>
      <c r="S205" s="37"/>
    </row>
    <row r="206" spans="1:19" ht="25.5" hidden="1" outlineLevel="1" x14ac:dyDescent="0.2">
      <c r="A206" s="212" t="s">
        <v>240</v>
      </c>
      <c r="B206" s="206" t="s">
        <v>241</v>
      </c>
      <c r="C206" s="14">
        <v>1</v>
      </c>
      <c r="D206" s="40" t="str">
        <f t="shared" si="46"/>
        <v>-</v>
      </c>
      <c r="E206" s="225" t="str">
        <f t="shared" si="47"/>
        <v/>
      </c>
      <c r="F206" s="225" t="str">
        <f t="shared" si="48"/>
        <v/>
      </c>
      <c r="G206" s="225" t="str">
        <f t="shared" si="49"/>
        <v/>
      </c>
      <c r="H206" s="225" t="str">
        <f t="shared" si="50"/>
        <v/>
      </c>
      <c r="I206" s="225" t="str">
        <f t="shared" si="51"/>
        <v/>
      </c>
      <c r="J206" s="225" t="str">
        <f t="shared" si="52"/>
        <v/>
      </c>
      <c r="K206" s="225" t="str">
        <f t="shared" si="53"/>
        <v/>
      </c>
      <c r="L206" s="225" t="str">
        <f t="shared" si="54"/>
        <v/>
      </c>
      <c r="M206" s="225" t="str">
        <f t="shared" si="55"/>
        <v/>
      </c>
      <c r="N206" s="225" t="str">
        <f t="shared" si="56"/>
        <v/>
      </c>
      <c r="O206" s="225" t="str">
        <f t="shared" si="57"/>
        <v/>
      </c>
      <c r="P206" s="225" t="str">
        <f t="shared" si="58"/>
        <v/>
      </c>
      <c r="Q206" s="225" t="str">
        <f t="shared" si="59"/>
        <v/>
      </c>
      <c r="R206" s="225" t="str">
        <f t="shared" si="60"/>
        <v/>
      </c>
      <c r="S206" s="37"/>
    </row>
    <row r="207" spans="1:19" ht="76.5" hidden="1" outlineLevel="1" x14ac:dyDescent="0.2">
      <c r="A207" s="222" t="s">
        <v>242</v>
      </c>
      <c r="B207" s="204" t="s">
        <v>1026</v>
      </c>
      <c r="C207" s="14">
        <v>1</v>
      </c>
      <c r="D207" s="40" t="str">
        <f t="shared" si="46"/>
        <v>-</v>
      </c>
      <c r="E207" s="225" t="str">
        <f t="shared" si="47"/>
        <v/>
      </c>
      <c r="F207" s="225" t="str">
        <f t="shared" si="48"/>
        <v/>
      </c>
      <c r="G207" s="225" t="str">
        <f t="shared" si="49"/>
        <v/>
      </c>
      <c r="H207" s="225" t="str">
        <f t="shared" si="50"/>
        <v/>
      </c>
      <c r="I207" s="225" t="str">
        <f t="shared" si="51"/>
        <v/>
      </c>
      <c r="J207" s="225" t="str">
        <f t="shared" si="52"/>
        <v/>
      </c>
      <c r="K207" s="225" t="str">
        <f t="shared" si="53"/>
        <v/>
      </c>
      <c r="L207" s="225" t="str">
        <f t="shared" si="54"/>
        <v/>
      </c>
      <c r="M207" s="225" t="str">
        <f t="shared" si="55"/>
        <v/>
      </c>
      <c r="N207" s="225" t="str">
        <f t="shared" si="56"/>
        <v/>
      </c>
      <c r="O207" s="225" t="str">
        <f t="shared" si="57"/>
        <v/>
      </c>
      <c r="P207" s="225" t="str">
        <f t="shared" si="58"/>
        <v/>
      </c>
      <c r="Q207" s="225" t="str">
        <f t="shared" si="59"/>
        <v/>
      </c>
      <c r="R207" s="225" t="str">
        <f t="shared" si="60"/>
        <v/>
      </c>
      <c r="S207" s="37"/>
    </row>
    <row r="208" spans="1:19" ht="127.5" hidden="1" outlineLevel="1" x14ac:dyDescent="0.2">
      <c r="A208" s="222" t="s">
        <v>243</v>
      </c>
      <c r="B208" s="210" t="s">
        <v>1027</v>
      </c>
      <c r="C208" s="14">
        <v>3</v>
      </c>
      <c r="D208" s="40" t="str">
        <f t="shared" si="46"/>
        <v>-</v>
      </c>
      <c r="E208" s="225" t="str">
        <f t="shared" si="47"/>
        <v/>
      </c>
      <c r="F208" s="225" t="str">
        <f t="shared" si="48"/>
        <v/>
      </c>
      <c r="G208" s="225" t="str">
        <f t="shared" si="49"/>
        <v/>
      </c>
      <c r="H208" s="225" t="str">
        <f t="shared" si="50"/>
        <v/>
      </c>
      <c r="I208" s="225" t="str">
        <f t="shared" si="51"/>
        <v/>
      </c>
      <c r="J208" s="225" t="str">
        <f t="shared" si="52"/>
        <v/>
      </c>
      <c r="K208" s="225" t="str">
        <f t="shared" si="53"/>
        <v/>
      </c>
      <c r="L208" s="225" t="str">
        <f t="shared" si="54"/>
        <v/>
      </c>
      <c r="M208" s="225" t="str">
        <f t="shared" si="55"/>
        <v/>
      </c>
      <c r="N208" s="225" t="str">
        <f t="shared" si="56"/>
        <v/>
      </c>
      <c r="O208" s="225" t="str">
        <f t="shared" si="57"/>
        <v/>
      </c>
      <c r="P208" s="225" t="str">
        <f t="shared" si="58"/>
        <v/>
      </c>
      <c r="Q208" s="225" t="str">
        <f t="shared" si="59"/>
        <v/>
      </c>
      <c r="R208" s="225" t="str">
        <f t="shared" si="60"/>
        <v/>
      </c>
      <c r="S208" s="37"/>
    </row>
    <row r="209" spans="1:19" ht="63.75" hidden="1" outlineLevel="1" x14ac:dyDescent="0.2">
      <c r="A209" s="222" t="s">
        <v>244</v>
      </c>
      <c r="B209" s="204" t="s">
        <v>1028</v>
      </c>
      <c r="C209" s="14">
        <v>1</v>
      </c>
      <c r="D209" s="40" t="str">
        <f t="shared" si="46"/>
        <v>-</v>
      </c>
      <c r="E209" s="225" t="str">
        <f t="shared" si="47"/>
        <v/>
      </c>
      <c r="F209" s="225" t="str">
        <f t="shared" si="48"/>
        <v/>
      </c>
      <c r="G209" s="225" t="str">
        <f t="shared" si="49"/>
        <v/>
      </c>
      <c r="H209" s="225" t="str">
        <f t="shared" si="50"/>
        <v/>
      </c>
      <c r="I209" s="225" t="str">
        <f t="shared" si="51"/>
        <v/>
      </c>
      <c r="J209" s="225" t="str">
        <f t="shared" si="52"/>
        <v/>
      </c>
      <c r="K209" s="225" t="str">
        <f t="shared" si="53"/>
        <v/>
      </c>
      <c r="L209" s="225" t="str">
        <f t="shared" si="54"/>
        <v/>
      </c>
      <c r="M209" s="225" t="str">
        <f t="shared" si="55"/>
        <v/>
      </c>
      <c r="N209" s="225" t="str">
        <f t="shared" si="56"/>
        <v/>
      </c>
      <c r="O209" s="225" t="str">
        <f t="shared" si="57"/>
        <v/>
      </c>
      <c r="P209" s="225" t="str">
        <f t="shared" si="58"/>
        <v/>
      </c>
      <c r="Q209" s="225" t="str">
        <f t="shared" si="59"/>
        <v/>
      </c>
      <c r="R209" s="225" t="str">
        <f t="shared" si="60"/>
        <v/>
      </c>
      <c r="S209" s="37"/>
    </row>
    <row r="210" spans="1:19" ht="38.25" hidden="1" outlineLevel="1" x14ac:dyDescent="0.2">
      <c r="A210" s="222" t="s">
        <v>245</v>
      </c>
      <c r="B210" s="204" t="s">
        <v>907</v>
      </c>
      <c r="C210" s="14">
        <v>3</v>
      </c>
      <c r="D210" s="40" t="str">
        <f t="shared" si="46"/>
        <v>-</v>
      </c>
      <c r="E210" s="225" t="str">
        <f t="shared" si="47"/>
        <v/>
      </c>
      <c r="F210" s="225" t="str">
        <f t="shared" si="48"/>
        <v/>
      </c>
      <c r="G210" s="225" t="str">
        <f t="shared" si="49"/>
        <v/>
      </c>
      <c r="H210" s="225" t="str">
        <f t="shared" si="50"/>
        <v/>
      </c>
      <c r="I210" s="225" t="str">
        <f t="shared" si="51"/>
        <v/>
      </c>
      <c r="J210" s="225" t="str">
        <f t="shared" si="52"/>
        <v/>
      </c>
      <c r="K210" s="225" t="str">
        <f t="shared" si="53"/>
        <v/>
      </c>
      <c r="L210" s="225" t="str">
        <f t="shared" si="54"/>
        <v/>
      </c>
      <c r="M210" s="225" t="str">
        <f t="shared" si="55"/>
        <v/>
      </c>
      <c r="N210" s="225" t="str">
        <f t="shared" si="56"/>
        <v/>
      </c>
      <c r="O210" s="225" t="str">
        <f t="shared" si="57"/>
        <v/>
      </c>
      <c r="P210" s="225" t="str">
        <f t="shared" si="58"/>
        <v/>
      </c>
      <c r="Q210" s="225" t="str">
        <f t="shared" si="59"/>
        <v/>
      </c>
      <c r="R210" s="225" t="str">
        <f t="shared" si="60"/>
        <v/>
      </c>
      <c r="S210" s="37"/>
    </row>
    <row r="211" spans="1:19" ht="114.75" hidden="1" outlineLevel="1" x14ac:dyDescent="0.2">
      <c r="A211" s="222" t="s">
        <v>246</v>
      </c>
      <c r="B211" s="204" t="s">
        <v>1029</v>
      </c>
      <c r="C211" s="14">
        <v>3</v>
      </c>
      <c r="D211" s="40" t="str">
        <f t="shared" si="46"/>
        <v>-</v>
      </c>
      <c r="E211" s="225" t="str">
        <f t="shared" si="47"/>
        <v/>
      </c>
      <c r="F211" s="225" t="str">
        <f t="shared" si="48"/>
        <v/>
      </c>
      <c r="G211" s="225" t="str">
        <f t="shared" si="49"/>
        <v/>
      </c>
      <c r="H211" s="225" t="str">
        <f t="shared" si="50"/>
        <v/>
      </c>
      <c r="I211" s="225" t="str">
        <f t="shared" si="51"/>
        <v/>
      </c>
      <c r="J211" s="225" t="str">
        <f t="shared" si="52"/>
        <v/>
      </c>
      <c r="K211" s="225" t="str">
        <f t="shared" si="53"/>
        <v/>
      </c>
      <c r="L211" s="225" t="str">
        <f t="shared" si="54"/>
        <v/>
      </c>
      <c r="M211" s="225" t="str">
        <f t="shared" si="55"/>
        <v/>
      </c>
      <c r="N211" s="225" t="str">
        <f t="shared" si="56"/>
        <v/>
      </c>
      <c r="O211" s="225" t="str">
        <f t="shared" si="57"/>
        <v/>
      </c>
      <c r="P211" s="225" t="str">
        <f t="shared" si="58"/>
        <v/>
      </c>
      <c r="Q211" s="225" t="str">
        <f t="shared" si="59"/>
        <v/>
      </c>
      <c r="R211" s="225" t="str">
        <f t="shared" si="60"/>
        <v/>
      </c>
      <c r="S211" s="37"/>
    </row>
    <row r="212" spans="1:19" collapsed="1" x14ac:dyDescent="0.2">
      <c r="A212" s="222">
        <v>9.1999999999999993</v>
      </c>
      <c r="B212" s="204" t="s">
        <v>864</v>
      </c>
      <c r="C212" s="14">
        <v>0</v>
      </c>
      <c r="D212" s="79">
        <f>SUM(D213:D235)</f>
        <v>0</v>
      </c>
      <c r="E212" s="225" t="str">
        <f t="shared" si="47"/>
        <v>N/A</v>
      </c>
      <c r="F212" s="225" t="str">
        <f t="shared" si="48"/>
        <v>N/A</v>
      </c>
      <c r="G212" s="225" t="str">
        <f t="shared" si="49"/>
        <v>N/A</v>
      </c>
      <c r="H212" s="225" t="str">
        <f t="shared" si="50"/>
        <v>N/A</v>
      </c>
      <c r="I212" s="225" t="str">
        <f t="shared" si="51"/>
        <v>N/A</v>
      </c>
      <c r="J212" s="225" t="str">
        <f t="shared" si="52"/>
        <v>N/A</v>
      </c>
      <c r="K212" s="225" t="str">
        <f t="shared" si="53"/>
        <v>N/A</v>
      </c>
      <c r="L212" s="225" t="str">
        <f t="shared" si="54"/>
        <v>N/A</v>
      </c>
      <c r="M212" s="225" t="str">
        <f t="shared" si="55"/>
        <v>N/A</v>
      </c>
      <c r="N212" s="225" t="str">
        <f t="shared" si="56"/>
        <v>N/A</v>
      </c>
      <c r="O212" s="225" t="str">
        <f t="shared" si="57"/>
        <v>N/A</v>
      </c>
      <c r="P212" s="225" t="str">
        <f t="shared" si="58"/>
        <v>N/A</v>
      </c>
      <c r="Q212" s="225" t="str">
        <f t="shared" si="59"/>
        <v>N/A</v>
      </c>
      <c r="R212" s="225" t="str">
        <f t="shared" si="60"/>
        <v>N/A</v>
      </c>
      <c r="S212" s="37"/>
    </row>
    <row r="213" spans="1:19" ht="25.5" hidden="1" outlineLevel="1" x14ac:dyDescent="0.2">
      <c r="A213" s="222" t="s">
        <v>247</v>
      </c>
      <c r="B213" s="204" t="s">
        <v>908</v>
      </c>
      <c r="C213" s="14">
        <v>1</v>
      </c>
      <c r="D213" s="40" t="str">
        <f t="shared" si="46"/>
        <v>-</v>
      </c>
      <c r="E213" s="225" t="str">
        <f t="shared" si="47"/>
        <v/>
      </c>
      <c r="F213" s="225" t="str">
        <f t="shared" si="48"/>
        <v/>
      </c>
      <c r="G213" s="225" t="str">
        <f t="shared" si="49"/>
        <v/>
      </c>
      <c r="H213" s="225" t="str">
        <f t="shared" si="50"/>
        <v/>
      </c>
      <c r="I213" s="225" t="str">
        <f t="shared" si="51"/>
        <v/>
      </c>
      <c r="J213" s="225" t="str">
        <f t="shared" si="52"/>
        <v/>
      </c>
      <c r="K213" s="225" t="str">
        <f t="shared" si="53"/>
        <v/>
      </c>
      <c r="L213" s="225" t="str">
        <f t="shared" si="54"/>
        <v/>
      </c>
      <c r="M213" s="225" t="str">
        <f t="shared" si="55"/>
        <v/>
      </c>
      <c r="N213" s="225" t="str">
        <f t="shared" si="56"/>
        <v/>
      </c>
      <c r="O213" s="225" t="str">
        <f t="shared" si="57"/>
        <v/>
      </c>
      <c r="P213" s="225" t="str">
        <f t="shared" si="58"/>
        <v/>
      </c>
      <c r="Q213" s="225" t="str">
        <f t="shared" si="59"/>
        <v/>
      </c>
      <c r="R213" s="225" t="str">
        <f t="shared" si="60"/>
        <v/>
      </c>
      <c r="S213" s="38"/>
    </row>
    <row r="214" spans="1:19" hidden="1" outlineLevel="1" x14ac:dyDescent="0.2">
      <c r="A214" s="222" t="s">
        <v>248</v>
      </c>
      <c r="B214" s="204" t="s">
        <v>865</v>
      </c>
      <c r="C214" s="14">
        <v>0</v>
      </c>
      <c r="D214" s="38"/>
      <c r="E214" s="225" t="str">
        <f t="shared" si="47"/>
        <v>N/A</v>
      </c>
      <c r="F214" s="225" t="str">
        <f t="shared" si="48"/>
        <v>N/A</v>
      </c>
      <c r="G214" s="225" t="str">
        <f t="shared" si="49"/>
        <v>N/A</v>
      </c>
      <c r="H214" s="225" t="str">
        <f t="shared" si="50"/>
        <v>N/A</v>
      </c>
      <c r="I214" s="225" t="str">
        <f t="shared" si="51"/>
        <v>N/A</v>
      </c>
      <c r="J214" s="225" t="str">
        <f t="shared" si="52"/>
        <v>N/A</v>
      </c>
      <c r="K214" s="225" t="str">
        <f t="shared" si="53"/>
        <v>N/A</v>
      </c>
      <c r="L214" s="225" t="str">
        <f t="shared" si="54"/>
        <v>N/A</v>
      </c>
      <c r="M214" s="225" t="str">
        <f t="shared" si="55"/>
        <v>N/A</v>
      </c>
      <c r="N214" s="225" t="str">
        <f t="shared" si="56"/>
        <v>N/A</v>
      </c>
      <c r="O214" s="225" t="str">
        <f t="shared" si="57"/>
        <v>N/A</v>
      </c>
      <c r="P214" s="225" t="str">
        <f t="shared" si="58"/>
        <v>N/A</v>
      </c>
      <c r="Q214" s="225" t="str">
        <f t="shared" si="59"/>
        <v>N/A</v>
      </c>
      <c r="R214" s="225" t="str">
        <f t="shared" si="60"/>
        <v>N/A</v>
      </c>
      <c r="S214" s="37"/>
    </row>
    <row r="215" spans="1:19" hidden="1" outlineLevel="1" x14ac:dyDescent="0.2">
      <c r="A215" s="222" t="s">
        <v>249</v>
      </c>
      <c r="B215" s="207" t="s">
        <v>1017</v>
      </c>
      <c r="C215" s="14">
        <v>1</v>
      </c>
      <c r="D215" s="40" t="str">
        <f t="shared" si="46"/>
        <v>-</v>
      </c>
      <c r="E215" s="225" t="str">
        <f t="shared" si="47"/>
        <v/>
      </c>
      <c r="F215" s="225" t="str">
        <f t="shared" si="48"/>
        <v/>
      </c>
      <c r="G215" s="225" t="str">
        <f t="shared" si="49"/>
        <v/>
      </c>
      <c r="H215" s="225" t="str">
        <f t="shared" si="50"/>
        <v/>
      </c>
      <c r="I215" s="225" t="str">
        <f t="shared" si="51"/>
        <v/>
      </c>
      <c r="J215" s="225" t="str">
        <f t="shared" si="52"/>
        <v/>
      </c>
      <c r="K215" s="225" t="str">
        <f t="shared" si="53"/>
        <v/>
      </c>
      <c r="L215" s="225" t="str">
        <f t="shared" si="54"/>
        <v/>
      </c>
      <c r="M215" s="225" t="str">
        <f t="shared" si="55"/>
        <v/>
      </c>
      <c r="N215" s="225" t="str">
        <f t="shared" si="56"/>
        <v/>
      </c>
      <c r="O215" s="225" t="str">
        <f t="shared" si="57"/>
        <v/>
      </c>
      <c r="P215" s="225" t="str">
        <f t="shared" si="58"/>
        <v/>
      </c>
      <c r="Q215" s="225" t="str">
        <f t="shared" si="59"/>
        <v/>
      </c>
      <c r="R215" s="225" t="str">
        <f t="shared" si="60"/>
        <v/>
      </c>
      <c r="S215" s="37"/>
    </row>
    <row r="216" spans="1:19" ht="51" hidden="1" outlineLevel="1" x14ac:dyDescent="0.2">
      <c r="A216" s="222" t="s">
        <v>250</v>
      </c>
      <c r="B216" s="207" t="s">
        <v>1018</v>
      </c>
      <c r="C216" s="14">
        <v>1</v>
      </c>
      <c r="D216" s="40" t="str">
        <f t="shared" si="46"/>
        <v>-</v>
      </c>
      <c r="E216" s="225" t="str">
        <f t="shared" si="47"/>
        <v/>
      </c>
      <c r="F216" s="225" t="str">
        <f t="shared" si="48"/>
        <v/>
      </c>
      <c r="G216" s="225" t="str">
        <f t="shared" si="49"/>
        <v/>
      </c>
      <c r="H216" s="225" t="str">
        <f t="shared" si="50"/>
        <v/>
      </c>
      <c r="I216" s="225" t="str">
        <f t="shared" si="51"/>
        <v/>
      </c>
      <c r="J216" s="225" t="str">
        <f t="shared" si="52"/>
        <v/>
      </c>
      <c r="K216" s="225" t="str">
        <f t="shared" si="53"/>
        <v/>
      </c>
      <c r="L216" s="225" t="str">
        <f t="shared" si="54"/>
        <v/>
      </c>
      <c r="M216" s="225" t="str">
        <f t="shared" si="55"/>
        <v/>
      </c>
      <c r="N216" s="225" t="str">
        <f t="shared" si="56"/>
        <v/>
      </c>
      <c r="O216" s="225" t="str">
        <f t="shared" si="57"/>
        <v/>
      </c>
      <c r="P216" s="225" t="str">
        <f t="shared" si="58"/>
        <v/>
      </c>
      <c r="Q216" s="225" t="str">
        <f t="shared" si="59"/>
        <v/>
      </c>
      <c r="R216" s="225" t="str">
        <f t="shared" si="60"/>
        <v/>
      </c>
      <c r="S216" s="37"/>
    </row>
    <row r="217" spans="1:19" ht="51" hidden="1" outlineLevel="1" x14ac:dyDescent="0.2">
      <c r="A217" s="222" t="s">
        <v>251</v>
      </c>
      <c r="B217" s="207" t="s">
        <v>252</v>
      </c>
      <c r="C217" s="14">
        <v>3</v>
      </c>
      <c r="D217" s="40" t="str">
        <f t="shared" si="46"/>
        <v>-</v>
      </c>
      <c r="E217" s="225" t="str">
        <f t="shared" si="47"/>
        <v/>
      </c>
      <c r="F217" s="225" t="str">
        <f t="shared" si="48"/>
        <v/>
      </c>
      <c r="G217" s="225" t="str">
        <f t="shared" si="49"/>
        <v/>
      </c>
      <c r="H217" s="225" t="str">
        <f t="shared" si="50"/>
        <v/>
      </c>
      <c r="I217" s="225" t="str">
        <f t="shared" si="51"/>
        <v/>
      </c>
      <c r="J217" s="225" t="str">
        <f t="shared" si="52"/>
        <v/>
      </c>
      <c r="K217" s="225" t="str">
        <f t="shared" si="53"/>
        <v/>
      </c>
      <c r="L217" s="225" t="str">
        <f t="shared" si="54"/>
        <v/>
      </c>
      <c r="M217" s="225" t="str">
        <f t="shared" si="55"/>
        <v/>
      </c>
      <c r="N217" s="225" t="str">
        <f t="shared" si="56"/>
        <v/>
      </c>
      <c r="O217" s="225" t="str">
        <f t="shared" si="57"/>
        <v/>
      </c>
      <c r="P217" s="225" t="str">
        <f t="shared" si="58"/>
        <v/>
      </c>
      <c r="Q217" s="225" t="str">
        <f t="shared" si="59"/>
        <v/>
      </c>
      <c r="R217" s="225" t="str">
        <f t="shared" si="60"/>
        <v/>
      </c>
      <c r="S217" s="37"/>
    </row>
    <row r="218" spans="1:19" ht="25.5" hidden="1" outlineLevel="1" x14ac:dyDescent="0.2">
      <c r="A218" s="222" t="s">
        <v>253</v>
      </c>
      <c r="B218" s="207" t="s">
        <v>254</v>
      </c>
      <c r="C218" s="14">
        <v>3</v>
      </c>
      <c r="D218" s="40" t="str">
        <f t="shared" si="46"/>
        <v>-</v>
      </c>
      <c r="E218" s="225" t="str">
        <f t="shared" si="47"/>
        <v/>
      </c>
      <c r="F218" s="225" t="str">
        <f t="shared" si="48"/>
        <v/>
      </c>
      <c r="G218" s="225" t="str">
        <f t="shared" si="49"/>
        <v/>
      </c>
      <c r="H218" s="225" t="str">
        <f t="shared" si="50"/>
        <v/>
      </c>
      <c r="I218" s="225" t="str">
        <f t="shared" si="51"/>
        <v/>
      </c>
      <c r="J218" s="225" t="str">
        <f t="shared" si="52"/>
        <v/>
      </c>
      <c r="K218" s="225" t="str">
        <f t="shared" si="53"/>
        <v/>
      </c>
      <c r="L218" s="225" t="str">
        <f t="shared" si="54"/>
        <v/>
      </c>
      <c r="M218" s="225" t="str">
        <f t="shared" si="55"/>
        <v/>
      </c>
      <c r="N218" s="225" t="str">
        <f t="shared" si="56"/>
        <v/>
      </c>
      <c r="O218" s="225" t="str">
        <f t="shared" si="57"/>
        <v/>
      </c>
      <c r="P218" s="225" t="str">
        <f t="shared" si="58"/>
        <v/>
      </c>
      <c r="Q218" s="225" t="str">
        <f t="shared" si="59"/>
        <v/>
      </c>
      <c r="R218" s="225" t="str">
        <f t="shared" si="60"/>
        <v/>
      </c>
      <c r="S218" s="37"/>
    </row>
    <row r="219" spans="1:19" ht="38.25" hidden="1" outlineLevel="1" x14ac:dyDescent="0.2">
      <c r="A219" s="222" t="s">
        <v>255</v>
      </c>
      <c r="B219" s="207" t="s">
        <v>256</v>
      </c>
      <c r="C219" s="14">
        <v>3</v>
      </c>
      <c r="D219" s="40" t="str">
        <f t="shared" si="46"/>
        <v>-</v>
      </c>
      <c r="E219" s="225" t="str">
        <f t="shared" si="47"/>
        <v/>
      </c>
      <c r="F219" s="225" t="str">
        <f t="shared" si="48"/>
        <v/>
      </c>
      <c r="G219" s="225" t="str">
        <f t="shared" si="49"/>
        <v/>
      </c>
      <c r="H219" s="225" t="str">
        <f t="shared" si="50"/>
        <v/>
      </c>
      <c r="I219" s="225" t="str">
        <f t="shared" si="51"/>
        <v/>
      </c>
      <c r="J219" s="225" t="str">
        <f t="shared" si="52"/>
        <v/>
      </c>
      <c r="K219" s="225" t="str">
        <f t="shared" si="53"/>
        <v/>
      </c>
      <c r="L219" s="225" t="str">
        <f t="shared" si="54"/>
        <v/>
      </c>
      <c r="M219" s="225" t="str">
        <f t="shared" si="55"/>
        <v/>
      </c>
      <c r="N219" s="225" t="str">
        <f t="shared" si="56"/>
        <v/>
      </c>
      <c r="O219" s="225" t="str">
        <f t="shared" si="57"/>
        <v/>
      </c>
      <c r="P219" s="225" t="str">
        <f t="shared" si="58"/>
        <v/>
      </c>
      <c r="Q219" s="225" t="str">
        <f t="shared" si="59"/>
        <v/>
      </c>
      <c r="R219" s="225" t="str">
        <f t="shared" si="60"/>
        <v/>
      </c>
      <c r="S219" s="37"/>
    </row>
    <row r="220" spans="1:19" ht="48" hidden="1" customHeight="1" outlineLevel="1" x14ac:dyDescent="0.2">
      <c r="A220" s="222" t="s">
        <v>257</v>
      </c>
      <c r="B220" s="204" t="s">
        <v>909</v>
      </c>
      <c r="C220" s="14">
        <v>1</v>
      </c>
      <c r="D220" s="40" t="str">
        <f t="shared" si="46"/>
        <v>-</v>
      </c>
      <c r="E220" s="225" t="str">
        <f t="shared" si="47"/>
        <v/>
      </c>
      <c r="F220" s="225" t="str">
        <f t="shared" si="48"/>
        <v/>
      </c>
      <c r="G220" s="225" t="str">
        <f t="shared" si="49"/>
        <v/>
      </c>
      <c r="H220" s="225" t="str">
        <f t="shared" si="50"/>
        <v/>
      </c>
      <c r="I220" s="225" t="str">
        <f t="shared" si="51"/>
        <v/>
      </c>
      <c r="J220" s="225" t="str">
        <f t="shared" si="52"/>
        <v/>
      </c>
      <c r="K220" s="225" t="str">
        <f t="shared" si="53"/>
        <v/>
      </c>
      <c r="L220" s="225" t="str">
        <f t="shared" si="54"/>
        <v/>
      </c>
      <c r="M220" s="225" t="str">
        <f t="shared" si="55"/>
        <v/>
      </c>
      <c r="N220" s="225" t="str">
        <f t="shared" si="56"/>
        <v/>
      </c>
      <c r="O220" s="225" t="str">
        <f t="shared" si="57"/>
        <v/>
      </c>
      <c r="P220" s="225" t="str">
        <f t="shared" si="58"/>
        <v/>
      </c>
      <c r="Q220" s="225" t="str">
        <f t="shared" si="59"/>
        <v/>
      </c>
      <c r="R220" s="225" t="str">
        <f t="shared" si="60"/>
        <v/>
      </c>
      <c r="S220" s="37"/>
    </row>
    <row r="221" spans="1:19" ht="38.25" hidden="1" outlineLevel="1" x14ac:dyDescent="0.2">
      <c r="A221" s="212" t="s">
        <v>258</v>
      </c>
      <c r="B221" s="206" t="s">
        <v>866</v>
      </c>
      <c r="C221" s="14">
        <v>3</v>
      </c>
      <c r="D221" s="40" t="str">
        <f t="shared" si="46"/>
        <v>-</v>
      </c>
      <c r="E221" s="225" t="str">
        <f t="shared" si="47"/>
        <v/>
      </c>
      <c r="F221" s="225" t="str">
        <f t="shared" si="48"/>
        <v/>
      </c>
      <c r="G221" s="225" t="str">
        <f t="shared" si="49"/>
        <v/>
      </c>
      <c r="H221" s="225" t="str">
        <f t="shared" si="50"/>
        <v/>
      </c>
      <c r="I221" s="225" t="str">
        <f t="shared" si="51"/>
        <v/>
      </c>
      <c r="J221" s="225" t="str">
        <f t="shared" si="52"/>
        <v/>
      </c>
      <c r="K221" s="225" t="str">
        <f t="shared" si="53"/>
        <v/>
      </c>
      <c r="L221" s="225" t="str">
        <f t="shared" si="54"/>
        <v/>
      </c>
      <c r="M221" s="225" t="str">
        <f t="shared" si="55"/>
        <v/>
      </c>
      <c r="N221" s="225" t="str">
        <f t="shared" si="56"/>
        <v/>
      </c>
      <c r="O221" s="225" t="str">
        <f t="shared" si="57"/>
        <v/>
      </c>
      <c r="P221" s="225" t="str">
        <f t="shared" si="58"/>
        <v/>
      </c>
      <c r="Q221" s="225" t="str">
        <f t="shared" si="59"/>
        <v/>
      </c>
      <c r="R221" s="225" t="str">
        <f t="shared" si="60"/>
        <v/>
      </c>
      <c r="S221" s="37"/>
    </row>
    <row r="222" spans="1:19" ht="25.5" hidden="1" outlineLevel="1" x14ac:dyDescent="0.2">
      <c r="A222" s="212" t="s">
        <v>259</v>
      </c>
      <c r="B222" s="206" t="s">
        <v>1019</v>
      </c>
      <c r="C222" s="14">
        <v>3</v>
      </c>
      <c r="D222" s="40" t="str">
        <f t="shared" si="46"/>
        <v>-</v>
      </c>
      <c r="E222" s="225" t="str">
        <f t="shared" si="47"/>
        <v/>
      </c>
      <c r="F222" s="225" t="str">
        <f t="shared" si="48"/>
        <v/>
      </c>
      <c r="G222" s="225" t="str">
        <f t="shared" si="49"/>
        <v/>
      </c>
      <c r="H222" s="225" t="str">
        <f t="shared" si="50"/>
        <v/>
      </c>
      <c r="I222" s="225" t="str">
        <f t="shared" si="51"/>
        <v/>
      </c>
      <c r="J222" s="225" t="str">
        <f t="shared" si="52"/>
        <v/>
      </c>
      <c r="K222" s="225" t="str">
        <f t="shared" si="53"/>
        <v/>
      </c>
      <c r="L222" s="225" t="str">
        <f t="shared" si="54"/>
        <v/>
      </c>
      <c r="M222" s="225" t="str">
        <f t="shared" si="55"/>
        <v/>
      </c>
      <c r="N222" s="225" t="str">
        <f t="shared" si="56"/>
        <v/>
      </c>
      <c r="O222" s="225" t="str">
        <f t="shared" si="57"/>
        <v/>
      </c>
      <c r="P222" s="225" t="str">
        <f t="shared" si="58"/>
        <v/>
      </c>
      <c r="Q222" s="225" t="str">
        <f t="shared" si="59"/>
        <v/>
      </c>
      <c r="R222" s="225" t="str">
        <f t="shared" si="60"/>
        <v/>
      </c>
      <c r="S222" s="37"/>
    </row>
    <row r="223" spans="1:19" ht="38.25" hidden="1" outlineLevel="1" x14ac:dyDescent="0.2">
      <c r="A223" s="212" t="s">
        <v>260</v>
      </c>
      <c r="B223" s="206" t="s">
        <v>1020</v>
      </c>
      <c r="C223" s="14">
        <v>1</v>
      </c>
      <c r="D223" s="40" t="str">
        <f t="shared" si="46"/>
        <v>-</v>
      </c>
      <c r="E223" s="225" t="str">
        <f t="shared" si="47"/>
        <v/>
      </c>
      <c r="F223" s="225" t="str">
        <f t="shared" si="48"/>
        <v/>
      </c>
      <c r="G223" s="225" t="str">
        <f t="shared" si="49"/>
        <v/>
      </c>
      <c r="H223" s="225" t="str">
        <f t="shared" si="50"/>
        <v/>
      </c>
      <c r="I223" s="225" t="str">
        <f t="shared" si="51"/>
        <v/>
      </c>
      <c r="J223" s="225" t="str">
        <f t="shared" si="52"/>
        <v/>
      </c>
      <c r="K223" s="225" t="str">
        <f t="shared" si="53"/>
        <v/>
      </c>
      <c r="L223" s="225" t="str">
        <f t="shared" si="54"/>
        <v/>
      </c>
      <c r="M223" s="225" t="str">
        <f t="shared" si="55"/>
        <v/>
      </c>
      <c r="N223" s="225" t="str">
        <f t="shared" si="56"/>
        <v/>
      </c>
      <c r="O223" s="225" t="str">
        <f t="shared" si="57"/>
        <v/>
      </c>
      <c r="P223" s="225" t="str">
        <f t="shared" si="58"/>
        <v/>
      </c>
      <c r="Q223" s="225" t="str">
        <f t="shared" si="59"/>
        <v/>
      </c>
      <c r="R223" s="225" t="str">
        <f t="shared" si="60"/>
        <v/>
      </c>
      <c r="S223" s="37"/>
    </row>
    <row r="224" spans="1:19" hidden="1" outlineLevel="1" x14ac:dyDescent="0.2">
      <c r="A224" s="222" t="s">
        <v>261</v>
      </c>
      <c r="B224" s="204" t="s">
        <v>867</v>
      </c>
      <c r="C224" s="14">
        <v>0</v>
      </c>
      <c r="D224" s="38"/>
      <c r="E224" s="225" t="str">
        <f t="shared" si="47"/>
        <v>N/A</v>
      </c>
      <c r="F224" s="225" t="str">
        <f t="shared" si="48"/>
        <v>N/A</v>
      </c>
      <c r="G224" s="225" t="str">
        <f t="shared" si="49"/>
        <v>N/A</v>
      </c>
      <c r="H224" s="225" t="str">
        <f t="shared" si="50"/>
        <v>N/A</v>
      </c>
      <c r="I224" s="225" t="str">
        <f t="shared" si="51"/>
        <v>N/A</v>
      </c>
      <c r="J224" s="225" t="str">
        <f t="shared" si="52"/>
        <v>N/A</v>
      </c>
      <c r="K224" s="225" t="str">
        <f t="shared" si="53"/>
        <v>N/A</v>
      </c>
      <c r="L224" s="225" t="str">
        <f t="shared" si="54"/>
        <v>N/A</v>
      </c>
      <c r="M224" s="225" t="str">
        <f t="shared" si="55"/>
        <v>N/A</v>
      </c>
      <c r="N224" s="225" t="str">
        <f t="shared" si="56"/>
        <v>N/A</v>
      </c>
      <c r="O224" s="225" t="str">
        <f t="shared" si="57"/>
        <v>N/A</v>
      </c>
      <c r="P224" s="225" t="str">
        <f t="shared" si="58"/>
        <v>N/A</v>
      </c>
      <c r="Q224" s="225" t="str">
        <f t="shared" si="59"/>
        <v>N/A</v>
      </c>
      <c r="R224" s="225" t="str">
        <f t="shared" si="60"/>
        <v>N/A</v>
      </c>
      <c r="S224" s="37"/>
    </row>
    <row r="225" spans="1:19" hidden="1" outlineLevel="1" x14ac:dyDescent="0.2">
      <c r="A225" s="222" t="s">
        <v>262</v>
      </c>
      <c r="B225" s="207" t="s">
        <v>263</v>
      </c>
      <c r="C225" s="14">
        <v>3</v>
      </c>
      <c r="D225" s="40" t="str">
        <f t="shared" si="46"/>
        <v>-</v>
      </c>
      <c r="E225" s="225" t="str">
        <f t="shared" si="47"/>
        <v/>
      </c>
      <c r="F225" s="225" t="str">
        <f t="shared" si="48"/>
        <v/>
      </c>
      <c r="G225" s="225" t="str">
        <f t="shared" si="49"/>
        <v/>
      </c>
      <c r="H225" s="225" t="str">
        <f t="shared" si="50"/>
        <v/>
      </c>
      <c r="I225" s="225" t="str">
        <f t="shared" si="51"/>
        <v/>
      </c>
      <c r="J225" s="225" t="str">
        <f t="shared" si="52"/>
        <v/>
      </c>
      <c r="K225" s="225" t="str">
        <f t="shared" si="53"/>
        <v/>
      </c>
      <c r="L225" s="225" t="str">
        <f t="shared" si="54"/>
        <v/>
      </c>
      <c r="M225" s="225" t="str">
        <f t="shared" si="55"/>
        <v/>
      </c>
      <c r="N225" s="225" t="str">
        <f t="shared" si="56"/>
        <v/>
      </c>
      <c r="O225" s="225" t="str">
        <f t="shared" si="57"/>
        <v/>
      </c>
      <c r="P225" s="225" t="str">
        <f t="shared" si="58"/>
        <v/>
      </c>
      <c r="Q225" s="225" t="str">
        <f t="shared" si="59"/>
        <v/>
      </c>
      <c r="R225" s="225" t="str">
        <f t="shared" si="60"/>
        <v/>
      </c>
      <c r="S225" s="39"/>
    </row>
    <row r="226" spans="1:19" ht="38.25" hidden="1" outlineLevel="1" x14ac:dyDescent="0.2">
      <c r="A226" s="222" t="s">
        <v>264</v>
      </c>
      <c r="B226" s="207" t="s">
        <v>265</v>
      </c>
      <c r="C226" s="14">
        <v>1</v>
      </c>
      <c r="D226" s="40" t="str">
        <f t="shared" si="46"/>
        <v>-</v>
      </c>
      <c r="E226" s="225" t="str">
        <f t="shared" si="47"/>
        <v/>
      </c>
      <c r="F226" s="225" t="str">
        <f t="shared" si="48"/>
        <v/>
      </c>
      <c r="G226" s="225" t="str">
        <f t="shared" si="49"/>
        <v/>
      </c>
      <c r="H226" s="225" t="str">
        <f t="shared" si="50"/>
        <v/>
      </c>
      <c r="I226" s="225" t="str">
        <f t="shared" si="51"/>
        <v/>
      </c>
      <c r="J226" s="225" t="str">
        <f t="shared" si="52"/>
        <v/>
      </c>
      <c r="K226" s="225" t="str">
        <f t="shared" si="53"/>
        <v/>
      </c>
      <c r="L226" s="225" t="str">
        <f t="shared" si="54"/>
        <v/>
      </c>
      <c r="M226" s="225" t="str">
        <f t="shared" si="55"/>
        <v/>
      </c>
      <c r="N226" s="225" t="str">
        <f t="shared" si="56"/>
        <v/>
      </c>
      <c r="O226" s="225" t="str">
        <f t="shared" si="57"/>
        <v/>
      </c>
      <c r="P226" s="225" t="str">
        <f t="shared" si="58"/>
        <v/>
      </c>
      <c r="Q226" s="225" t="str">
        <f t="shared" si="59"/>
        <v/>
      </c>
      <c r="R226" s="225" t="str">
        <f t="shared" si="60"/>
        <v/>
      </c>
      <c r="S226" s="38"/>
    </row>
    <row r="227" spans="1:19" ht="38.25" hidden="1" outlineLevel="1" x14ac:dyDescent="0.2">
      <c r="A227" s="222" t="s">
        <v>266</v>
      </c>
      <c r="B227" s="207" t="s">
        <v>267</v>
      </c>
      <c r="C227" s="14">
        <v>1</v>
      </c>
      <c r="D227" s="40" t="str">
        <f t="shared" si="46"/>
        <v>-</v>
      </c>
      <c r="E227" s="225" t="str">
        <f t="shared" si="47"/>
        <v/>
      </c>
      <c r="F227" s="225" t="str">
        <f t="shared" si="48"/>
        <v/>
      </c>
      <c r="G227" s="225" t="str">
        <f t="shared" si="49"/>
        <v/>
      </c>
      <c r="H227" s="225" t="str">
        <f t="shared" si="50"/>
        <v/>
      </c>
      <c r="I227" s="225" t="str">
        <f t="shared" si="51"/>
        <v/>
      </c>
      <c r="J227" s="225" t="str">
        <f t="shared" si="52"/>
        <v/>
      </c>
      <c r="K227" s="225" t="str">
        <f t="shared" si="53"/>
        <v/>
      </c>
      <c r="L227" s="225" t="str">
        <f t="shared" si="54"/>
        <v/>
      </c>
      <c r="M227" s="225" t="str">
        <f t="shared" si="55"/>
        <v/>
      </c>
      <c r="N227" s="225" t="str">
        <f t="shared" si="56"/>
        <v/>
      </c>
      <c r="O227" s="225" t="str">
        <f t="shared" si="57"/>
        <v/>
      </c>
      <c r="P227" s="225" t="str">
        <f t="shared" si="58"/>
        <v/>
      </c>
      <c r="Q227" s="225" t="str">
        <f t="shared" si="59"/>
        <v/>
      </c>
      <c r="R227" s="225" t="str">
        <f t="shared" si="60"/>
        <v/>
      </c>
      <c r="S227" s="37"/>
    </row>
    <row r="228" spans="1:19" hidden="1" outlineLevel="1" x14ac:dyDescent="0.2">
      <c r="A228" s="222" t="s">
        <v>268</v>
      </c>
      <c r="B228" s="204" t="s">
        <v>868</v>
      </c>
      <c r="C228" s="14">
        <v>3</v>
      </c>
      <c r="D228" s="40" t="str">
        <f t="shared" si="46"/>
        <v>-</v>
      </c>
      <c r="E228" s="225" t="str">
        <f t="shared" si="47"/>
        <v/>
      </c>
      <c r="F228" s="225" t="str">
        <f t="shared" si="48"/>
        <v/>
      </c>
      <c r="G228" s="225" t="str">
        <f t="shared" si="49"/>
        <v/>
      </c>
      <c r="H228" s="225" t="str">
        <f t="shared" si="50"/>
        <v/>
      </c>
      <c r="I228" s="225" t="str">
        <f t="shared" si="51"/>
        <v/>
      </c>
      <c r="J228" s="225" t="str">
        <f t="shared" si="52"/>
        <v/>
      </c>
      <c r="K228" s="225" t="str">
        <f t="shared" si="53"/>
        <v/>
      </c>
      <c r="L228" s="225" t="str">
        <f t="shared" si="54"/>
        <v/>
      </c>
      <c r="M228" s="225" t="str">
        <f t="shared" si="55"/>
        <v/>
      </c>
      <c r="N228" s="225" t="str">
        <f t="shared" si="56"/>
        <v/>
      </c>
      <c r="O228" s="225" t="str">
        <f t="shared" si="57"/>
        <v/>
      </c>
      <c r="P228" s="225" t="str">
        <f t="shared" si="58"/>
        <v/>
      </c>
      <c r="Q228" s="225" t="str">
        <f t="shared" si="59"/>
        <v/>
      </c>
      <c r="R228" s="225" t="str">
        <f t="shared" si="60"/>
        <v/>
      </c>
      <c r="S228" s="37"/>
    </row>
    <row r="229" spans="1:19" ht="165" hidden="1" customHeight="1" outlineLevel="1" x14ac:dyDescent="0.2">
      <c r="A229" s="212" t="s">
        <v>269</v>
      </c>
      <c r="B229" s="206" t="s">
        <v>1021</v>
      </c>
      <c r="C229" s="14">
        <v>3</v>
      </c>
      <c r="D229" s="40" t="str">
        <f t="shared" si="46"/>
        <v>-</v>
      </c>
      <c r="E229" s="225" t="str">
        <f t="shared" si="47"/>
        <v/>
      </c>
      <c r="F229" s="225" t="str">
        <f t="shared" si="48"/>
        <v/>
      </c>
      <c r="G229" s="225" t="str">
        <f t="shared" si="49"/>
        <v/>
      </c>
      <c r="H229" s="225" t="str">
        <f t="shared" si="50"/>
        <v/>
      </c>
      <c r="I229" s="225" t="str">
        <f t="shared" si="51"/>
        <v/>
      </c>
      <c r="J229" s="225" t="str">
        <f t="shared" si="52"/>
        <v/>
      </c>
      <c r="K229" s="225" t="str">
        <f t="shared" si="53"/>
        <v/>
      </c>
      <c r="L229" s="225" t="str">
        <f t="shared" si="54"/>
        <v/>
      </c>
      <c r="M229" s="225" t="str">
        <f t="shared" si="55"/>
        <v/>
      </c>
      <c r="N229" s="225" t="str">
        <f t="shared" si="56"/>
        <v/>
      </c>
      <c r="O229" s="225" t="str">
        <f t="shared" si="57"/>
        <v/>
      </c>
      <c r="P229" s="225" t="str">
        <f t="shared" si="58"/>
        <v/>
      </c>
      <c r="Q229" s="225" t="str">
        <f t="shared" si="59"/>
        <v/>
      </c>
      <c r="R229" s="225" t="str">
        <f t="shared" si="60"/>
        <v/>
      </c>
      <c r="S229" s="38"/>
    </row>
    <row r="230" spans="1:19" ht="38.25" hidden="1" outlineLevel="1" x14ac:dyDescent="0.2">
      <c r="A230" s="212" t="s">
        <v>270</v>
      </c>
      <c r="B230" s="206" t="s">
        <v>271</v>
      </c>
      <c r="C230" s="14">
        <v>3</v>
      </c>
      <c r="D230" s="40" t="str">
        <f t="shared" si="46"/>
        <v>-</v>
      </c>
      <c r="E230" s="225" t="str">
        <f t="shared" si="47"/>
        <v/>
      </c>
      <c r="F230" s="225" t="str">
        <f t="shared" si="48"/>
        <v/>
      </c>
      <c r="G230" s="225" t="str">
        <f t="shared" si="49"/>
        <v/>
      </c>
      <c r="H230" s="225" t="str">
        <f t="shared" si="50"/>
        <v/>
      </c>
      <c r="I230" s="225" t="str">
        <f t="shared" si="51"/>
        <v/>
      </c>
      <c r="J230" s="225" t="str">
        <f t="shared" si="52"/>
        <v/>
      </c>
      <c r="K230" s="225" t="str">
        <f t="shared" si="53"/>
        <v/>
      </c>
      <c r="L230" s="225" t="str">
        <f t="shared" si="54"/>
        <v/>
      </c>
      <c r="M230" s="225" t="str">
        <f t="shared" si="55"/>
        <v/>
      </c>
      <c r="N230" s="225" t="str">
        <f t="shared" si="56"/>
        <v/>
      </c>
      <c r="O230" s="225" t="str">
        <f t="shared" si="57"/>
        <v/>
      </c>
      <c r="P230" s="225" t="str">
        <f t="shared" si="58"/>
        <v/>
      </c>
      <c r="Q230" s="225" t="str">
        <f t="shared" si="59"/>
        <v/>
      </c>
      <c r="R230" s="225" t="str">
        <f t="shared" si="60"/>
        <v/>
      </c>
      <c r="S230" s="37"/>
    </row>
    <row r="231" spans="1:19" ht="63.75" hidden="1" outlineLevel="1" x14ac:dyDescent="0.2">
      <c r="A231" s="222" t="s">
        <v>272</v>
      </c>
      <c r="B231" s="204" t="s">
        <v>910</v>
      </c>
      <c r="C231" s="14">
        <v>3</v>
      </c>
      <c r="D231" s="40" t="str">
        <f t="shared" si="46"/>
        <v>-</v>
      </c>
      <c r="E231" s="225" t="str">
        <f t="shared" si="47"/>
        <v/>
      </c>
      <c r="F231" s="225" t="str">
        <f t="shared" si="48"/>
        <v/>
      </c>
      <c r="G231" s="225" t="str">
        <f t="shared" si="49"/>
        <v/>
      </c>
      <c r="H231" s="225" t="str">
        <f t="shared" si="50"/>
        <v/>
      </c>
      <c r="I231" s="225" t="str">
        <f t="shared" si="51"/>
        <v/>
      </c>
      <c r="J231" s="225" t="str">
        <f t="shared" si="52"/>
        <v/>
      </c>
      <c r="K231" s="225" t="str">
        <f t="shared" si="53"/>
        <v/>
      </c>
      <c r="L231" s="225" t="str">
        <f t="shared" si="54"/>
        <v/>
      </c>
      <c r="M231" s="225" t="str">
        <f t="shared" si="55"/>
        <v/>
      </c>
      <c r="N231" s="225" t="str">
        <f t="shared" si="56"/>
        <v/>
      </c>
      <c r="O231" s="225" t="str">
        <f t="shared" si="57"/>
        <v/>
      </c>
      <c r="P231" s="225" t="str">
        <f t="shared" si="58"/>
        <v/>
      </c>
      <c r="Q231" s="225" t="str">
        <f t="shared" si="59"/>
        <v/>
      </c>
      <c r="R231" s="225" t="str">
        <f t="shared" si="60"/>
        <v/>
      </c>
      <c r="S231" s="37"/>
    </row>
    <row r="232" spans="1:19" ht="25.5" hidden="1" outlineLevel="1" x14ac:dyDescent="0.2">
      <c r="A232" s="222" t="s">
        <v>273</v>
      </c>
      <c r="B232" s="204" t="s">
        <v>275</v>
      </c>
      <c r="C232" s="14">
        <v>0</v>
      </c>
      <c r="D232" s="38"/>
      <c r="E232" s="225" t="str">
        <f t="shared" si="47"/>
        <v>N/A</v>
      </c>
      <c r="F232" s="225" t="str">
        <f t="shared" si="48"/>
        <v>N/A</v>
      </c>
      <c r="G232" s="225" t="str">
        <f t="shared" si="49"/>
        <v>N/A</v>
      </c>
      <c r="H232" s="225" t="str">
        <f t="shared" si="50"/>
        <v>N/A</v>
      </c>
      <c r="I232" s="225" t="str">
        <f t="shared" si="51"/>
        <v>N/A</v>
      </c>
      <c r="J232" s="225" t="str">
        <f t="shared" si="52"/>
        <v>N/A</v>
      </c>
      <c r="K232" s="225" t="str">
        <f t="shared" si="53"/>
        <v>N/A</v>
      </c>
      <c r="L232" s="225" t="str">
        <f t="shared" si="54"/>
        <v>N/A</v>
      </c>
      <c r="M232" s="225" t="str">
        <f t="shared" si="55"/>
        <v>N/A</v>
      </c>
      <c r="N232" s="225" t="str">
        <f t="shared" si="56"/>
        <v>N/A</v>
      </c>
      <c r="O232" s="225" t="str">
        <f t="shared" si="57"/>
        <v>N/A</v>
      </c>
      <c r="P232" s="225" t="str">
        <f t="shared" si="58"/>
        <v>N/A</v>
      </c>
      <c r="Q232" s="225" t="str">
        <f t="shared" si="59"/>
        <v>N/A</v>
      </c>
      <c r="R232" s="225" t="str">
        <f t="shared" si="60"/>
        <v>N/A</v>
      </c>
      <c r="S232" s="37"/>
    </row>
    <row r="233" spans="1:19" ht="38.25" hidden="1" outlineLevel="1" x14ac:dyDescent="0.2">
      <c r="A233" s="222" t="s">
        <v>274</v>
      </c>
      <c r="B233" s="207" t="s">
        <v>869</v>
      </c>
      <c r="C233" s="14">
        <v>1</v>
      </c>
      <c r="D233" s="40" t="str">
        <f t="shared" si="46"/>
        <v>-</v>
      </c>
      <c r="E233" s="225" t="str">
        <f t="shared" si="47"/>
        <v/>
      </c>
      <c r="F233" s="225" t="str">
        <f t="shared" si="48"/>
        <v/>
      </c>
      <c r="G233" s="225" t="str">
        <f t="shared" si="49"/>
        <v/>
      </c>
      <c r="H233" s="225" t="str">
        <f t="shared" si="50"/>
        <v/>
      </c>
      <c r="I233" s="225" t="str">
        <f t="shared" si="51"/>
        <v/>
      </c>
      <c r="J233" s="225" t="str">
        <f t="shared" si="52"/>
        <v/>
      </c>
      <c r="K233" s="225" t="str">
        <f t="shared" si="53"/>
        <v/>
      </c>
      <c r="L233" s="225" t="str">
        <f t="shared" si="54"/>
        <v/>
      </c>
      <c r="M233" s="225" t="str">
        <f t="shared" si="55"/>
        <v/>
      </c>
      <c r="N233" s="225" t="str">
        <f t="shared" si="56"/>
        <v/>
      </c>
      <c r="O233" s="225" t="str">
        <f t="shared" si="57"/>
        <v/>
      </c>
      <c r="P233" s="225" t="str">
        <f t="shared" si="58"/>
        <v/>
      </c>
      <c r="Q233" s="225" t="str">
        <f t="shared" si="59"/>
        <v/>
      </c>
      <c r="R233" s="225" t="str">
        <f t="shared" si="60"/>
        <v/>
      </c>
      <c r="S233" s="37"/>
    </row>
    <row r="234" spans="1:19" ht="51" hidden="1" outlineLevel="1" x14ac:dyDescent="0.2">
      <c r="A234" s="222" t="s">
        <v>276</v>
      </c>
      <c r="B234" s="207" t="s">
        <v>277</v>
      </c>
      <c r="C234" s="14">
        <v>3</v>
      </c>
      <c r="D234" s="40" t="str">
        <f t="shared" si="46"/>
        <v>-</v>
      </c>
      <c r="E234" s="225" t="str">
        <f t="shared" si="47"/>
        <v/>
      </c>
      <c r="F234" s="225" t="str">
        <f t="shared" si="48"/>
        <v/>
      </c>
      <c r="G234" s="225" t="str">
        <f t="shared" si="49"/>
        <v/>
      </c>
      <c r="H234" s="225" t="str">
        <f t="shared" si="50"/>
        <v/>
      </c>
      <c r="I234" s="225" t="str">
        <f t="shared" si="51"/>
        <v/>
      </c>
      <c r="J234" s="225" t="str">
        <f t="shared" si="52"/>
        <v/>
      </c>
      <c r="K234" s="225" t="str">
        <f t="shared" si="53"/>
        <v/>
      </c>
      <c r="L234" s="225" t="str">
        <f t="shared" si="54"/>
        <v/>
      </c>
      <c r="M234" s="225" t="str">
        <f t="shared" si="55"/>
        <v/>
      </c>
      <c r="N234" s="225" t="str">
        <f t="shared" si="56"/>
        <v/>
      </c>
      <c r="O234" s="225" t="str">
        <f t="shared" si="57"/>
        <v/>
      </c>
      <c r="P234" s="225" t="str">
        <f t="shared" si="58"/>
        <v/>
      </c>
      <c r="Q234" s="225" t="str">
        <f t="shared" si="59"/>
        <v/>
      </c>
      <c r="R234" s="225" t="str">
        <f t="shared" si="60"/>
        <v/>
      </c>
      <c r="S234" s="39"/>
    </row>
    <row r="235" spans="1:19" ht="38.25" hidden="1" outlineLevel="1" x14ac:dyDescent="0.2">
      <c r="A235" s="212" t="s">
        <v>278</v>
      </c>
      <c r="B235" s="206" t="s">
        <v>279</v>
      </c>
      <c r="C235" s="14">
        <v>3</v>
      </c>
      <c r="D235" s="40" t="str">
        <f t="shared" si="46"/>
        <v>-</v>
      </c>
      <c r="E235" s="225" t="str">
        <f t="shared" si="47"/>
        <v/>
      </c>
      <c r="F235" s="225" t="str">
        <f t="shared" si="48"/>
        <v/>
      </c>
      <c r="G235" s="225" t="str">
        <f t="shared" si="49"/>
        <v/>
      </c>
      <c r="H235" s="225" t="str">
        <f t="shared" si="50"/>
        <v/>
      </c>
      <c r="I235" s="225" t="str">
        <f t="shared" si="51"/>
        <v/>
      </c>
      <c r="J235" s="225" t="str">
        <f t="shared" si="52"/>
        <v/>
      </c>
      <c r="K235" s="225" t="str">
        <f t="shared" si="53"/>
        <v/>
      </c>
      <c r="L235" s="225" t="str">
        <f t="shared" si="54"/>
        <v/>
      </c>
      <c r="M235" s="225" t="str">
        <f t="shared" si="55"/>
        <v/>
      </c>
      <c r="N235" s="225" t="str">
        <f t="shared" si="56"/>
        <v/>
      </c>
      <c r="O235" s="225" t="str">
        <f t="shared" si="57"/>
        <v/>
      </c>
      <c r="P235" s="225" t="str">
        <f t="shared" si="58"/>
        <v/>
      </c>
      <c r="Q235" s="225" t="str">
        <f t="shared" si="59"/>
        <v/>
      </c>
      <c r="R235" s="225" t="str">
        <f t="shared" si="60"/>
        <v/>
      </c>
      <c r="S235" s="38"/>
    </row>
    <row r="236" spans="1:19" collapsed="1" x14ac:dyDescent="0.2">
      <c r="A236" s="222">
        <v>9.3000000000000007</v>
      </c>
      <c r="B236" s="204" t="s">
        <v>870</v>
      </c>
      <c r="C236" s="14">
        <v>0</v>
      </c>
      <c r="D236" s="79">
        <f>SUM(D237:D246)</f>
        <v>0</v>
      </c>
      <c r="E236" s="225" t="str">
        <f t="shared" si="47"/>
        <v>N/A</v>
      </c>
      <c r="F236" s="225" t="str">
        <f t="shared" si="48"/>
        <v>N/A</v>
      </c>
      <c r="G236" s="225" t="str">
        <f t="shared" si="49"/>
        <v>N/A</v>
      </c>
      <c r="H236" s="225" t="str">
        <f t="shared" si="50"/>
        <v>N/A</v>
      </c>
      <c r="I236" s="225" t="str">
        <f t="shared" si="51"/>
        <v>N/A</v>
      </c>
      <c r="J236" s="225" t="str">
        <f t="shared" si="52"/>
        <v>N/A</v>
      </c>
      <c r="K236" s="225" t="str">
        <f t="shared" si="53"/>
        <v>N/A</v>
      </c>
      <c r="L236" s="225" t="str">
        <f t="shared" si="54"/>
        <v>N/A</v>
      </c>
      <c r="M236" s="225" t="str">
        <f t="shared" si="55"/>
        <v>N/A</v>
      </c>
      <c r="N236" s="225" t="str">
        <f t="shared" si="56"/>
        <v>N/A</v>
      </c>
      <c r="O236" s="225" t="str">
        <f t="shared" si="57"/>
        <v>N/A</v>
      </c>
      <c r="P236" s="225" t="str">
        <f t="shared" si="58"/>
        <v>N/A</v>
      </c>
      <c r="Q236" s="225" t="str">
        <f t="shared" si="59"/>
        <v>N/A</v>
      </c>
      <c r="R236" s="225" t="str">
        <f t="shared" si="60"/>
        <v>N/A</v>
      </c>
      <c r="S236" s="37"/>
    </row>
    <row r="237" spans="1:19" hidden="1" outlineLevel="1" x14ac:dyDescent="0.2">
      <c r="A237" s="222" t="s">
        <v>280</v>
      </c>
      <c r="B237" s="204" t="s">
        <v>871</v>
      </c>
      <c r="C237" s="14">
        <v>0</v>
      </c>
      <c r="D237" s="38"/>
      <c r="E237" s="225" t="str">
        <f t="shared" si="47"/>
        <v>N/A</v>
      </c>
      <c r="F237" s="225" t="str">
        <f t="shared" si="48"/>
        <v>N/A</v>
      </c>
      <c r="G237" s="225" t="str">
        <f t="shared" si="49"/>
        <v>N/A</v>
      </c>
      <c r="H237" s="225" t="str">
        <f t="shared" si="50"/>
        <v>N/A</v>
      </c>
      <c r="I237" s="225" t="str">
        <f t="shared" si="51"/>
        <v>N/A</v>
      </c>
      <c r="J237" s="225" t="str">
        <f t="shared" si="52"/>
        <v>N/A</v>
      </c>
      <c r="K237" s="225" t="str">
        <f t="shared" si="53"/>
        <v>N/A</v>
      </c>
      <c r="L237" s="225" t="str">
        <f t="shared" si="54"/>
        <v>N/A</v>
      </c>
      <c r="M237" s="225" t="str">
        <f t="shared" si="55"/>
        <v>N/A</v>
      </c>
      <c r="N237" s="225" t="str">
        <f t="shared" si="56"/>
        <v>N/A</v>
      </c>
      <c r="O237" s="225" t="str">
        <f t="shared" si="57"/>
        <v>N/A</v>
      </c>
      <c r="P237" s="225" t="str">
        <f t="shared" si="58"/>
        <v>N/A</v>
      </c>
      <c r="Q237" s="225" t="str">
        <f t="shared" si="59"/>
        <v>N/A</v>
      </c>
      <c r="R237" s="225" t="str">
        <f t="shared" si="60"/>
        <v>N/A</v>
      </c>
      <c r="S237" s="37"/>
    </row>
    <row r="238" spans="1:19" ht="25.5" hidden="1" outlineLevel="1" x14ac:dyDescent="0.2">
      <c r="A238" s="222" t="s">
        <v>281</v>
      </c>
      <c r="B238" s="207" t="s">
        <v>282</v>
      </c>
      <c r="C238" s="14">
        <v>3</v>
      </c>
      <c r="D238" s="40" t="str">
        <f t="shared" si="46"/>
        <v>-</v>
      </c>
      <c r="E238" s="225" t="str">
        <f t="shared" si="47"/>
        <v/>
      </c>
      <c r="F238" s="225" t="str">
        <f t="shared" si="48"/>
        <v/>
      </c>
      <c r="G238" s="225" t="str">
        <f t="shared" si="49"/>
        <v/>
      </c>
      <c r="H238" s="225" t="str">
        <f t="shared" si="50"/>
        <v/>
      </c>
      <c r="I238" s="225" t="str">
        <f t="shared" si="51"/>
        <v/>
      </c>
      <c r="J238" s="225" t="str">
        <f t="shared" si="52"/>
        <v/>
      </c>
      <c r="K238" s="225" t="str">
        <f t="shared" si="53"/>
        <v/>
      </c>
      <c r="L238" s="225" t="str">
        <f t="shared" si="54"/>
        <v/>
      </c>
      <c r="M238" s="225" t="str">
        <f t="shared" si="55"/>
        <v/>
      </c>
      <c r="N238" s="225" t="str">
        <f t="shared" si="56"/>
        <v/>
      </c>
      <c r="O238" s="225" t="str">
        <f t="shared" si="57"/>
        <v/>
      </c>
      <c r="P238" s="225" t="str">
        <f t="shared" si="58"/>
        <v/>
      </c>
      <c r="Q238" s="225" t="str">
        <f t="shared" si="59"/>
        <v/>
      </c>
      <c r="R238" s="225" t="str">
        <f t="shared" si="60"/>
        <v/>
      </c>
      <c r="S238" s="37"/>
    </row>
    <row r="239" spans="1:19" hidden="1" outlineLevel="1" x14ac:dyDescent="0.2">
      <c r="A239" s="222" t="s">
        <v>283</v>
      </c>
      <c r="B239" s="207" t="s">
        <v>284</v>
      </c>
      <c r="C239" s="14">
        <v>3</v>
      </c>
      <c r="D239" s="40" t="str">
        <f t="shared" si="46"/>
        <v>-</v>
      </c>
      <c r="E239" s="225" t="str">
        <f t="shared" si="47"/>
        <v/>
      </c>
      <c r="F239" s="225" t="str">
        <f t="shared" si="48"/>
        <v/>
      </c>
      <c r="G239" s="225" t="str">
        <f t="shared" si="49"/>
        <v/>
      </c>
      <c r="H239" s="225" t="str">
        <f t="shared" si="50"/>
        <v/>
      </c>
      <c r="I239" s="225" t="str">
        <f t="shared" si="51"/>
        <v/>
      </c>
      <c r="J239" s="225" t="str">
        <f t="shared" si="52"/>
        <v/>
      </c>
      <c r="K239" s="225" t="str">
        <f t="shared" si="53"/>
        <v/>
      </c>
      <c r="L239" s="225" t="str">
        <f t="shared" si="54"/>
        <v/>
      </c>
      <c r="M239" s="225" t="str">
        <f t="shared" si="55"/>
        <v/>
      </c>
      <c r="N239" s="225" t="str">
        <f t="shared" si="56"/>
        <v/>
      </c>
      <c r="O239" s="225" t="str">
        <f t="shared" si="57"/>
        <v/>
      </c>
      <c r="P239" s="225" t="str">
        <f t="shared" si="58"/>
        <v/>
      </c>
      <c r="Q239" s="225" t="str">
        <f t="shared" si="59"/>
        <v/>
      </c>
      <c r="R239" s="225" t="str">
        <f t="shared" si="60"/>
        <v/>
      </c>
      <c r="S239" s="37"/>
    </row>
    <row r="240" spans="1:19" hidden="1" outlineLevel="1" x14ac:dyDescent="0.2">
      <c r="A240" s="222" t="s">
        <v>285</v>
      </c>
      <c r="B240" s="204" t="s">
        <v>872</v>
      </c>
      <c r="C240" s="14">
        <v>0</v>
      </c>
      <c r="D240" s="38"/>
      <c r="E240" s="225" t="str">
        <f t="shared" si="47"/>
        <v>N/A</v>
      </c>
      <c r="F240" s="225" t="str">
        <f t="shared" si="48"/>
        <v>N/A</v>
      </c>
      <c r="G240" s="225" t="str">
        <f t="shared" si="49"/>
        <v>N/A</v>
      </c>
      <c r="H240" s="225" t="str">
        <f t="shared" si="50"/>
        <v>N/A</v>
      </c>
      <c r="I240" s="225" t="str">
        <f t="shared" si="51"/>
        <v>N/A</v>
      </c>
      <c r="J240" s="225" t="str">
        <f t="shared" si="52"/>
        <v>N/A</v>
      </c>
      <c r="K240" s="225" t="str">
        <f t="shared" si="53"/>
        <v>N/A</v>
      </c>
      <c r="L240" s="225" t="str">
        <f t="shared" si="54"/>
        <v>N/A</v>
      </c>
      <c r="M240" s="225" t="str">
        <f t="shared" si="55"/>
        <v>N/A</v>
      </c>
      <c r="N240" s="225" t="str">
        <f t="shared" si="56"/>
        <v>N/A</v>
      </c>
      <c r="O240" s="225" t="str">
        <f t="shared" si="57"/>
        <v>N/A</v>
      </c>
      <c r="P240" s="225" t="str">
        <f t="shared" si="58"/>
        <v>N/A</v>
      </c>
      <c r="Q240" s="225" t="str">
        <f t="shared" si="59"/>
        <v>N/A</v>
      </c>
      <c r="R240" s="225" t="str">
        <f t="shared" si="60"/>
        <v>N/A</v>
      </c>
      <c r="S240" s="37"/>
    </row>
    <row r="241" spans="1:19" ht="24" hidden="1" customHeight="1" outlineLevel="1" x14ac:dyDescent="0.2">
      <c r="A241" s="222" t="s">
        <v>286</v>
      </c>
      <c r="B241" s="207" t="s">
        <v>873</v>
      </c>
      <c r="C241" s="14">
        <v>3</v>
      </c>
      <c r="D241" s="40" t="str">
        <f t="shared" si="46"/>
        <v>-</v>
      </c>
      <c r="E241" s="225" t="str">
        <f t="shared" si="47"/>
        <v/>
      </c>
      <c r="F241" s="225" t="str">
        <f t="shared" si="48"/>
        <v/>
      </c>
      <c r="G241" s="225" t="str">
        <f t="shared" si="49"/>
        <v/>
      </c>
      <c r="H241" s="225" t="str">
        <f t="shared" si="50"/>
        <v/>
      </c>
      <c r="I241" s="225" t="str">
        <f t="shared" si="51"/>
        <v/>
      </c>
      <c r="J241" s="225" t="str">
        <f t="shared" si="52"/>
        <v/>
      </c>
      <c r="K241" s="225" t="str">
        <f t="shared" si="53"/>
        <v/>
      </c>
      <c r="L241" s="225" t="str">
        <f t="shared" si="54"/>
        <v/>
      </c>
      <c r="M241" s="225" t="str">
        <f t="shared" si="55"/>
        <v/>
      </c>
      <c r="N241" s="225" t="str">
        <f t="shared" si="56"/>
        <v/>
      </c>
      <c r="O241" s="225" t="str">
        <f t="shared" si="57"/>
        <v/>
      </c>
      <c r="P241" s="225" t="str">
        <f t="shared" si="58"/>
        <v/>
      </c>
      <c r="Q241" s="225" t="str">
        <f t="shared" si="59"/>
        <v/>
      </c>
      <c r="R241" s="225" t="str">
        <f t="shared" si="60"/>
        <v/>
      </c>
      <c r="S241" s="37"/>
    </row>
    <row r="242" spans="1:19" ht="38.25" hidden="1" outlineLevel="1" x14ac:dyDescent="0.2">
      <c r="A242" s="212" t="s">
        <v>287</v>
      </c>
      <c r="B242" s="206" t="s">
        <v>874</v>
      </c>
      <c r="C242" s="14">
        <v>3</v>
      </c>
      <c r="D242" s="40" t="str">
        <f t="shared" si="46"/>
        <v>-</v>
      </c>
      <c r="E242" s="225" t="str">
        <f t="shared" si="47"/>
        <v/>
      </c>
      <c r="F242" s="225" t="str">
        <f t="shared" si="48"/>
        <v/>
      </c>
      <c r="G242" s="225" t="str">
        <f t="shared" si="49"/>
        <v/>
      </c>
      <c r="H242" s="225" t="str">
        <f t="shared" si="50"/>
        <v/>
      </c>
      <c r="I242" s="225" t="str">
        <f t="shared" si="51"/>
        <v/>
      </c>
      <c r="J242" s="225" t="str">
        <f t="shared" si="52"/>
        <v/>
      </c>
      <c r="K242" s="225" t="str">
        <f t="shared" si="53"/>
        <v/>
      </c>
      <c r="L242" s="225" t="str">
        <f t="shared" si="54"/>
        <v/>
      </c>
      <c r="M242" s="225" t="str">
        <f t="shared" si="55"/>
        <v/>
      </c>
      <c r="N242" s="225" t="str">
        <f t="shared" si="56"/>
        <v/>
      </c>
      <c r="O242" s="225" t="str">
        <f t="shared" si="57"/>
        <v/>
      </c>
      <c r="P242" s="225" t="str">
        <f t="shared" si="58"/>
        <v/>
      </c>
      <c r="Q242" s="225" t="str">
        <f t="shared" si="59"/>
        <v/>
      </c>
      <c r="R242" s="225" t="str">
        <f t="shared" si="60"/>
        <v/>
      </c>
      <c r="S242" s="38"/>
    </row>
    <row r="243" spans="1:19" ht="118.5" hidden="1" customHeight="1" outlineLevel="1" x14ac:dyDescent="0.2">
      <c r="A243" s="212" t="s">
        <v>997</v>
      </c>
      <c r="B243" s="206" t="s">
        <v>1022</v>
      </c>
      <c r="C243" s="14">
        <v>3</v>
      </c>
      <c r="D243" s="40" t="str">
        <f t="shared" si="46"/>
        <v>-</v>
      </c>
      <c r="E243" s="225" t="str">
        <f t="shared" si="47"/>
        <v/>
      </c>
      <c r="F243" s="225" t="str">
        <f t="shared" si="48"/>
        <v/>
      </c>
      <c r="G243" s="225" t="str">
        <f t="shared" si="49"/>
        <v/>
      </c>
      <c r="H243" s="225" t="str">
        <f t="shared" si="50"/>
        <v/>
      </c>
      <c r="I243" s="225" t="str">
        <f t="shared" si="51"/>
        <v/>
      </c>
      <c r="J243" s="225" t="str">
        <f t="shared" si="52"/>
        <v/>
      </c>
      <c r="K243" s="225" t="str">
        <f t="shared" si="53"/>
        <v/>
      </c>
      <c r="L243" s="225" t="str">
        <f t="shared" si="54"/>
        <v/>
      </c>
      <c r="M243" s="225" t="str">
        <f t="shared" si="55"/>
        <v/>
      </c>
      <c r="N243" s="225" t="str">
        <f t="shared" si="56"/>
        <v/>
      </c>
      <c r="O243" s="225" t="str">
        <f t="shared" si="57"/>
        <v/>
      </c>
      <c r="P243" s="225" t="str">
        <f t="shared" si="58"/>
        <v/>
      </c>
      <c r="Q243" s="225" t="str">
        <f t="shared" si="59"/>
        <v/>
      </c>
      <c r="R243" s="225" t="str">
        <f t="shared" si="60"/>
        <v/>
      </c>
      <c r="S243" s="37"/>
    </row>
    <row r="244" spans="1:19" ht="25.5" hidden="1" outlineLevel="1" x14ac:dyDescent="0.2">
      <c r="A244" s="222" t="s">
        <v>288</v>
      </c>
      <c r="B244" s="207" t="s">
        <v>875</v>
      </c>
      <c r="C244" s="14">
        <v>1</v>
      </c>
      <c r="D244" s="40" t="str">
        <f t="shared" si="46"/>
        <v>-</v>
      </c>
      <c r="E244" s="225" t="str">
        <f t="shared" si="47"/>
        <v/>
      </c>
      <c r="F244" s="225" t="str">
        <f t="shared" si="48"/>
        <v/>
      </c>
      <c r="G244" s="225" t="str">
        <f t="shared" si="49"/>
        <v/>
      </c>
      <c r="H244" s="225" t="str">
        <f t="shared" si="50"/>
        <v/>
      </c>
      <c r="I244" s="225" t="str">
        <f t="shared" si="51"/>
        <v/>
      </c>
      <c r="J244" s="225" t="str">
        <f t="shared" si="52"/>
        <v/>
      </c>
      <c r="K244" s="225" t="str">
        <f t="shared" si="53"/>
        <v/>
      </c>
      <c r="L244" s="225" t="str">
        <f t="shared" si="54"/>
        <v/>
      </c>
      <c r="M244" s="225" t="str">
        <f t="shared" si="55"/>
        <v/>
      </c>
      <c r="N244" s="225" t="str">
        <f t="shared" si="56"/>
        <v/>
      </c>
      <c r="O244" s="225" t="str">
        <f t="shared" si="57"/>
        <v/>
      </c>
      <c r="P244" s="225" t="str">
        <f t="shared" si="58"/>
        <v/>
      </c>
      <c r="Q244" s="225" t="str">
        <f t="shared" si="59"/>
        <v/>
      </c>
      <c r="R244" s="225" t="str">
        <f t="shared" si="60"/>
        <v/>
      </c>
      <c r="S244" s="37"/>
    </row>
    <row r="245" spans="1:19" hidden="1" outlineLevel="1" x14ac:dyDescent="0.2">
      <c r="A245" s="222" t="s">
        <v>289</v>
      </c>
      <c r="B245" s="204" t="s">
        <v>290</v>
      </c>
      <c r="C245" s="14">
        <v>3</v>
      </c>
      <c r="D245" s="40" t="str">
        <f t="shared" si="46"/>
        <v>-</v>
      </c>
      <c r="E245" s="225" t="str">
        <f t="shared" si="47"/>
        <v/>
      </c>
      <c r="F245" s="225" t="str">
        <f t="shared" si="48"/>
        <v/>
      </c>
      <c r="G245" s="225" t="str">
        <f t="shared" si="49"/>
        <v/>
      </c>
      <c r="H245" s="225" t="str">
        <f t="shared" si="50"/>
        <v/>
      </c>
      <c r="I245" s="225" t="str">
        <f t="shared" si="51"/>
        <v/>
      </c>
      <c r="J245" s="225" t="str">
        <f t="shared" si="52"/>
        <v/>
      </c>
      <c r="K245" s="225" t="str">
        <f t="shared" si="53"/>
        <v/>
      </c>
      <c r="L245" s="225" t="str">
        <f t="shared" si="54"/>
        <v/>
      </c>
      <c r="M245" s="225" t="str">
        <f t="shared" si="55"/>
        <v/>
      </c>
      <c r="N245" s="225" t="str">
        <f t="shared" si="56"/>
        <v/>
      </c>
      <c r="O245" s="225" t="str">
        <f t="shared" si="57"/>
        <v/>
      </c>
      <c r="P245" s="225" t="str">
        <f t="shared" si="58"/>
        <v/>
      </c>
      <c r="Q245" s="225" t="str">
        <f t="shared" si="59"/>
        <v/>
      </c>
      <c r="R245" s="225" t="str">
        <f t="shared" si="60"/>
        <v/>
      </c>
      <c r="S245" s="37"/>
    </row>
    <row r="246" spans="1:19" collapsed="1" x14ac:dyDescent="0.2">
      <c r="A246" s="222">
        <v>9.4</v>
      </c>
      <c r="B246" s="204" t="s">
        <v>876</v>
      </c>
      <c r="C246" s="14">
        <v>0</v>
      </c>
      <c r="D246" s="79">
        <f>SUM(D247:D259)</f>
        <v>0</v>
      </c>
      <c r="E246" s="225" t="str">
        <f t="shared" si="47"/>
        <v>N/A</v>
      </c>
      <c r="F246" s="225" t="str">
        <f t="shared" si="48"/>
        <v>N/A</v>
      </c>
      <c r="G246" s="225" t="str">
        <f t="shared" si="49"/>
        <v>N/A</v>
      </c>
      <c r="H246" s="225" t="str">
        <f t="shared" si="50"/>
        <v>N/A</v>
      </c>
      <c r="I246" s="225" t="str">
        <f t="shared" si="51"/>
        <v>N/A</v>
      </c>
      <c r="J246" s="225" t="str">
        <f t="shared" si="52"/>
        <v>N/A</v>
      </c>
      <c r="K246" s="225" t="str">
        <f t="shared" si="53"/>
        <v>N/A</v>
      </c>
      <c r="L246" s="225" t="str">
        <f t="shared" si="54"/>
        <v>N/A</v>
      </c>
      <c r="M246" s="225" t="str">
        <f t="shared" si="55"/>
        <v>N/A</v>
      </c>
      <c r="N246" s="225" t="str">
        <f t="shared" si="56"/>
        <v>N/A</v>
      </c>
      <c r="O246" s="225" t="str">
        <f t="shared" si="57"/>
        <v>N/A</v>
      </c>
      <c r="P246" s="225" t="str">
        <f t="shared" si="58"/>
        <v>N/A</v>
      </c>
      <c r="Q246" s="225" t="str">
        <f t="shared" si="59"/>
        <v>N/A</v>
      </c>
      <c r="R246" s="225" t="str">
        <f t="shared" si="60"/>
        <v>N/A</v>
      </c>
      <c r="S246" s="37"/>
    </row>
    <row r="247" spans="1:19" hidden="1" outlineLevel="1" x14ac:dyDescent="0.2">
      <c r="A247" s="222" t="s">
        <v>291</v>
      </c>
      <c r="B247" s="204" t="s">
        <v>877</v>
      </c>
      <c r="C247" s="14">
        <v>0</v>
      </c>
      <c r="D247" s="38"/>
      <c r="E247" s="225" t="str">
        <f t="shared" si="47"/>
        <v>N/A</v>
      </c>
      <c r="F247" s="225" t="str">
        <f t="shared" si="48"/>
        <v>N/A</v>
      </c>
      <c r="G247" s="225" t="str">
        <f t="shared" si="49"/>
        <v>N/A</v>
      </c>
      <c r="H247" s="225" t="str">
        <f t="shared" si="50"/>
        <v>N/A</v>
      </c>
      <c r="I247" s="225" t="str">
        <f t="shared" si="51"/>
        <v>N/A</v>
      </c>
      <c r="J247" s="225" t="str">
        <f t="shared" si="52"/>
        <v>N/A</v>
      </c>
      <c r="K247" s="225" t="str">
        <f t="shared" si="53"/>
        <v>N/A</v>
      </c>
      <c r="L247" s="225" t="str">
        <f t="shared" si="54"/>
        <v>N/A</v>
      </c>
      <c r="M247" s="225" t="str">
        <f t="shared" si="55"/>
        <v>N/A</v>
      </c>
      <c r="N247" s="225" t="str">
        <f t="shared" si="56"/>
        <v>N/A</v>
      </c>
      <c r="O247" s="225" t="str">
        <f t="shared" si="57"/>
        <v>N/A</v>
      </c>
      <c r="P247" s="225" t="str">
        <f t="shared" si="58"/>
        <v>N/A</v>
      </c>
      <c r="Q247" s="225" t="str">
        <f t="shared" si="59"/>
        <v>N/A</v>
      </c>
      <c r="R247" s="225" t="str">
        <f t="shared" si="60"/>
        <v>N/A</v>
      </c>
      <c r="S247" s="37"/>
    </row>
    <row r="248" spans="1:19" ht="51" hidden="1" outlineLevel="1" x14ac:dyDescent="0.2">
      <c r="A248" s="222" t="s">
        <v>292</v>
      </c>
      <c r="B248" s="207" t="s">
        <v>878</v>
      </c>
      <c r="C248" s="14">
        <v>1</v>
      </c>
      <c r="D248" s="40" t="str">
        <f>IF(SUM(E248:S248)=0,"-",SUM(E248:S248))</f>
        <v>-</v>
      </c>
      <c r="E248" s="225" t="str">
        <f t="shared" si="47"/>
        <v/>
      </c>
      <c r="F248" s="225" t="str">
        <f t="shared" si="48"/>
        <v/>
      </c>
      <c r="G248" s="225" t="str">
        <f t="shared" si="49"/>
        <v/>
      </c>
      <c r="H248" s="225" t="str">
        <f t="shared" si="50"/>
        <v/>
      </c>
      <c r="I248" s="225" t="str">
        <f t="shared" si="51"/>
        <v/>
      </c>
      <c r="J248" s="225" t="str">
        <f t="shared" si="52"/>
        <v/>
      </c>
      <c r="K248" s="225" t="str">
        <f t="shared" si="53"/>
        <v/>
      </c>
      <c r="L248" s="225" t="str">
        <f t="shared" si="54"/>
        <v/>
      </c>
      <c r="M248" s="225" t="str">
        <f t="shared" si="55"/>
        <v/>
      </c>
      <c r="N248" s="225" t="str">
        <f t="shared" si="56"/>
        <v/>
      </c>
      <c r="O248" s="225" t="str">
        <f t="shared" si="57"/>
        <v/>
      </c>
      <c r="P248" s="225" t="str">
        <f t="shared" si="58"/>
        <v/>
      </c>
      <c r="Q248" s="225" t="str">
        <f t="shared" si="59"/>
        <v/>
      </c>
      <c r="R248" s="225" t="str">
        <f t="shared" si="60"/>
        <v/>
      </c>
      <c r="S248" s="39"/>
    </row>
    <row r="249" spans="1:19" ht="63.75" hidden="1" outlineLevel="1" x14ac:dyDescent="0.2">
      <c r="A249" s="222" t="s">
        <v>293</v>
      </c>
      <c r="B249" s="207" t="s">
        <v>294</v>
      </c>
      <c r="C249" s="14">
        <v>1</v>
      </c>
      <c r="D249" s="40" t="str">
        <f>IF(SUM(E249:S249)=0,"-",SUM(E249:S249))</f>
        <v>-</v>
      </c>
      <c r="E249" s="225" t="str">
        <f t="shared" si="47"/>
        <v/>
      </c>
      <c r="F249" s="225" t="str">
        <f t="shared" si="48"/>
        <v/>
      </c>
      <c r="G249" s="225" t="str">
        <f t="shared" si="49"/>
        <v/>
      </c>
      <c r="H249" s="225" t="str">
        <f t="shared" si="50"/>
        <v/>
      </c>
      <c r="I249" s="225" t="str">
        <f t="shared" si="51"/>
        <v/>
      </c>
      <c r="J249" s="225" t="str">
        <f t="shared" si="52"/>
        <v/>
      </c>
      <c r="K249" s="225" t="str">
        <f t="shared" si="53"/>
        <v/>
      </c>
      <c r="L249" s="225" t="str">
        <f t="shared" si="54"/>
        <v/>
      </c>
      <c r="M249" s="225" t="str">
        <f t="shared" si="55"/>
        <v/>
      </c>
      <c r="N249" s="225" t="str">
        <f t="shared" si="56"/>
        <v/>
      </c>
      <c r="O249" s="225" t="str">
        <f t="shared" si="57"/>
        <v/>
      </c>
      <c r="P249" s="225" t="str">
        <f t="shared" si="58"/>
        <v/>
      </c>
      <c r="Q249" s="225" t="str">
        <f t="shared" si="59"/>
        <v/>
      </c>
      <c r="R249" s="225" t="str">
        <f t="shared" si="60"/>
        <v/>
      </c>
      <c r="S249" s="37"/>
    </row>
    <row r="250" spans="1:19" ht="38.25" hidden="1" outlineLevel="1" x14ac:dyDescent="0.2">
      <c r="A250" s="222" t="s">
        <v>295</v>
      </c>
      <c r="B250" s="207" t="s">
        <v>296</v>
      </c>
      <c r="C250" s="14">
        <v>1</v>
      </c>
      <c r="D250" s="40" t="str">
        <f t="shared" si="46"/>
        <v>-</v>
      </c>
      <c r="E250" s="225" t="str">
        <f t="shared" si="47"/>
        <v/>
      </c>
      <c r="F250" s="225" t="str">
        <f t="shared" si="48"/>
        <v/>
      </c>
      <c r="G250" s="225" t="str">
        <f t="shared" si="49"/>
        <v/>
      </c>
      <c r="H250" s="225" t="str">
        <f t="shared" si="50"/>
        <v/>
      </c>
      <c r="I250" s="225" t="str">
        <f t="shared" si="51"/>
        <v/>
      </c>
      <c r="J250" s="225" t="str">
        <f t="shared" si="52"/>
        <v/>
      </c>
      <c r="K250" s="225" t="str">
        <f t="shared" si="53"/>
        <v/>
      </c>
      <c r="L250" s="225" t="str">
        <f t="shared" si="54"/>
        <v/>
      </c>
      <c r="M250" s="225" t="str">
        <f t="shared" si="55"/>
        <v/>
      </c>
      <c r="N250" s="225" t="str">
        <f t="shared" si="56"/>
        <v/>
      </c>
      <c r="O250" s="225" t="str">
        <f t="shared" si="57"/>
        <v/>
      </c>
      <c r="P250" s="225" t="str">
        <f t="shared" si="58"/>
        <v/>
      </c>
      <c r="Q250" s="225" t="str">
        <f t="shared" si="59"/>
        <v/>
      </c>
      <c r="R250" s="225" t="str">
        <f t="shared" si="60"/>
        <v/>
      </c>
      <c r="S250" s="37"/>
    </row>
    <row r="251" spans="1:19" ht="51" hidden="1" outlineLevel="1" x14ac:dyDescent="0.2">
      <c r="A251" s="222" t="s">
        <v>297</v>
      </c>
      <c r="B251" s="207" t="s">
        <v>879</v>
      </c>
      <c r="C251" s="14">
        <v>1</v>
      </c>
      <c r="D251" s="40" t="str">
        <f t="shared" si="46"/>
        <v>-</v>
      </c>
      <c r="E251" s="225" t="str">
        <f t="shared" si="47"/>
        <v/>
      </c>
      <c r="F251" s="225" t="str">
        <f t="shared" si="48"/>
        <v/>
      </c>
      <c r="G251" s="225" t="str">
        <f t="shared" si="49"/>
        <v/>
      </c>
      <c r="H251" s="225" t="str">
        <f t="shared" si="50"/>
        <v/>
      </c>
      <c r="I251" s="225" t="str">
        <f t="shared" si="51"/>
        <v/>
      </c>
      <c r="J251" s="225" t="str">
        <f t="shared" si="52"/>
        <v/>
      </c>
      <c r="K251" s="225" t="str">
        <f t="shared" si="53"/>
        <v/>
      </c>
      <c r="L251" s="225" t="str">
        <f t="shared" si="54"/>
        <v/>
      </c>
      <c r="M251" s="225" t="str">
        <f t="shared" si="55"/>
        <v/>
      </c>
      <c r="N251" s="225" t="str">
        <f t="shared" si="56"/>
        <v/>
      </c>
      <c r="O251" s="225" t="str">
        <f t="shared" si="57"/>
        <v/>
      </c>
      <c r="P251" s="225" t="str">
        <f t="shared" si="58"/>
        <v/>
      </c>
      <c r="Q251" s="225" t="str">
        <f t="shared" si="59"/>
        <v/>
      </c>
      <c r="R251" s="225" t="str">
        <f t="shared" si="60"/>
        <v/>
      </c>
      <c r="S251" s="37"/>
    </row>
    <row r="252" spans="1:19" ht="112.5" hidden="1" customHeight="1" outlineLevel="1" x14ac:dyDescent="0.2">
      <c r="A252" s="212" t="s">
        <v>303</v>
      </c>
      <c r="B252" s="206" t="s">
        <v>1023</v>
      </c>
      <c r="C252" s="14">
        <v>3</v>
      </c>
      <c r="D252" s="40" t="str">
        <f>IF(SUM(E252:S252)=0,"-",SUM(E252:S252))</f>
        <v>-</v>
      </c>
      <c r="E252" s="225" t="str">
        <f>IF(C252=0,"N/A","")</f>
        <v/>
      </c>
      <c r="F252" s="225" t="str">
        <f>IF(C252=0,"N/A","")</f>
        <v/>
      </c>
      <c r="G252" s="225" t="str">
        <f>IF(C252=0,"N/A","")</f>
        <v/>
      </c>
      <c r="H252" s="225" t="str">
        <f>IF(C252=0,"N/A","")</f>
        <v/>
      </c>
      <c r="I252" s="225" t="str">
        <f>IF(C252=0,"N/A","")</f>
        <v/>
      </c>
      <c r="J252" s="225" t="str">
        <f>IF(C252=0,"N/A","")</f>
        <v/>
      </c>
      <c r="K252" s="225" t="str">
        <f>IF(C252=0,"N/A","")</f>
        <v/>
      </c>
      <c r="L252" s="225" t="str">
        <f>IF(C252=0,"N/A","")</f>
        <v/>
      </c>
      <c r="M252" s="225" t="str">
        <f>IF(C252=0,"N/A","")</f>
        <v/>
      </c>
      <c r="N252" s="225" t="str">
        <f>IF(C252=0,"N/A","")</f>
        <v/>
      </c>
      <c r="O252" s="225" t="str">
        <f>IF(C252=0,"N/A","")</f>
        <v/>
      </c>
      <c r="P252" s="225" t="str">
        <f>IF(C252=0,"N/A","")</f>
        <v/>
      </c>
      <c r="Q252" s="225" t="str">
        <f>IF(C252=0,"N/A","")</f>
        <v/>
      </c>
      <c r="R252" s="225" t="str">
        <f>IF(C252=0,"N/A","")</f>
        <v/>
      </c>
      <c r="S252" s="37"/>
    </row>
    <row r="253" spans="1:19" ht="63.75" hidden="1" outlineLevel="1" x14ac:dyDescent="0.2">
      <c r="A253" s="212" t="s">
        <v>298</v>
      </c>
      <c r="B253" s="206" t="s">
        <v>1030</v>
      </c>
      <c r="C253" s="14">
        <v>3</v>
      </c>
      <c r="D253" s="40" t="str">
        <f t="shared" si="46"/>
        <v>-</v>
      </c>
      <c r="E253" s="225" t="str">
        <f t="shared" si="47"/>
        <v/>
      </c>
      <c r="F253" s="225" t="str">
        <f t="shared" si="48"/>
        <v/>
      </c>
      <c r="G253" s="225" t="str">
        <f t="shared" si="49"/>
        <v/>
      </c>
      <c r="H253" s="225" t="str">
        <f t="shared" si="50"/>
        <v/>
      </c>
      <c r="I253" s="225" t="str">
        <f t="shared" si="51"/>
        <v/>
      </c>
      <c r="J253" s="225" t="str">
        <f t="shared" si="52"/>
        <v/>
      </c>
      <c r="K253" s="225" t="str">
        <f t="shared" si="53"/>
        <v/>
      </c>
      <c r="L253" s="225" t="str">
        <f t="shared" si="54"/>
        <v/>
      </c>
      <c r="M253" s="225" t="str">
        <f t="shared" si="55"/>
        <v/>
      </c>
      <c r="N253" s="225" t="str">
        <f t="shared" si="56"/>
        <v/>
      </c>
      <c r="O253" s="225" t="str">
        <f t="shared" si="57"/>
        <v/>
      </c>
      <c r="P253" s="225" t="str">
        <f t="shared" si="58"/>
        <v/>
      </c>
      <c r="Q253" s="225" t="str">
        <f t="shared" si="59"/>
        <v/>
      </c>
      <c r="R253" s="225" t="str">
        <f t="shared" si="60"/>
        <v/>
      </c>
      <c r="S253" s="37"/>
    </row>
    <row r="254" spans="1:19" ht="25.5" hidden="1" outlineLevel="1" x14ac:dyDescent="0.2">
      <c r="A254" s="212" t="s">
        <v>545</v>
      </c>
      <c r="B254" s="206" t="s">
        <v>299</v>
      </c>
      <c r="C254" s="14">
        <v>3</v>
      </c>
      <c r="D254" s="40" t="str">
        <f t="shared" si="46"/>
        <v>-</v>
      </c>
      <c r="E254" s="225" t="str">
        <f t="shared" si="47"/>
        <v/>
      </c>
      <c r="F254" s="225" t="str">
        <f t="shared" si="48"/>
        <v/>
      </c>
      <c r="G254" s="225" t="str">
        <f t="shared" si="49"/>
        <v/>
      </c>
      <c r="H254" s="225" t="str">
        <f t="shared" si="50"/>
        <v/>
      </c>
      <c r="I254" s="225" t="str">
        <f t="shared" si="51"/>
        <v/>
      </c>
      <c r="J254" s="225" t="str">
        <f t="shared" si="52"/>
        <v/>
      </c>
      <c r="K254" s="225" t="str">
        <f t="shared" si="53"/>
        <v/>
      </c>
      <c r="L254" s="225" t="str">
        <f t="shared" si="54"/>
        <v/>
      </c>
      <c r="M254" s="225" t="str">
        <f t="shared" si="55"/>
        <v/>
      </c>
      <c r="N254" s="225" t="str">
        <f t="shared" si="56"/>
        <v/>
      </c>
      <c r="O254" s="225" t="str">
        <f t="shared" si="57"/>
        <v/>
      </c>
      <c r="P254" s="225" t="str">
        <f t="shared" si="58"/>
        <v/>
      </c>
      <c r="Q254" s="225" t="str">
        <f t="shared" si="59"/>
        <v/>
      </c>
      <c r="R254" s="225" t="str">
        <f t="shared" si="60"/>
        <v/>
      </c>
      <c r="S254" s="37"/>
    </row>
    <row r="255" spans="1:19" hidden="1" outlineLevel="1" x14ac:dyDescent="0.2">
      <c r="A255" s="222" t="s">
        <v>300</v>
      </c>
      <c r="B255" s="204" t="s">
        <v>880</v>
      </c>
      <c r="C255" s="14">
        <v>0</v>
      </c>
      <c r="D255" s="38"/>
      <c r="E255" s="225" t="str">
        <f t="shared" si="47"/>
        <v>N/A</v>
      </c>
      <c r="F255" s="225" t="str">
        <f t="shared" si="48"/>
        <v>N/A</v>
      </c>
      <c r="G255" s="225" t="str">
        <f t="shared" si="49"/>
        <v>N/A</v>
      </c>
      <c r="H255" s="225" t="str">
        <f t="shared" si="50"/>
        <v>N/A</v>
      </c>
      <c r="I255" s="225" t="str">
        <f t="shared" si="51"/>
        <v>N/A</v>
      </c>
      <c r="J255" s="225" t="str">
        <f t="shared" si="52"/>
        <v>N/A</v>
      </c>
      <c r="K255" s="225" t="str">
        <f t="shared" si="53"/>
        <v>N/A</v>
      </c>
      <c r="L255" s="225" t="str">
        <f t="shared" si="54"/>
        <v>N/A</v>
      </c>
      <c r="M255" s="225" t="str">
        <f t="shared" si="55"/>
        <v>N/A</v>
      </c>
      <c r="N255" s="225" t="str">
        <f t="shared" si="56"/>
        <v>N/A</v>
      </c>
      <c r="O255" s="225" t="str">
        <f t="shared" si="57"/>
        <v>N/A</v>
      </c>
      <c r="P255" s="225" t="str">
        <f t="shared" si="58"/>
        <v>N/A</v>
      </c>
      <c r="Q255" s="225" t="str">
        <f t="shared" si="59"/>
        <v>N/A</v>
      </c>
      <c r="R255" s="225" t="str">
        <f t="shared" si="60"/>
        <v>N/A</v>
      </c>
      <c r="S255" s="37"/>
    </row>
    <row r="256" spans="1:19" ht="63.75" hidden="1" outlineLevel="1" x14ac:dyDescent="0.2">
      <c r="A256" s="222" t="s">
        <v>301</v>
      </c>
      <c r="B256" s="207" t="s">
        <v>302</v>
      </c>
      <c r="C256" s="14">
        <v>3</v>
      </c>
      <c r="D256" s="40" t="str">
        <f t="shared" si="46"/>
        <v>-</v>
      </c>
      <c r="E256" s="225" t="str">
        <f t="shared" si="47"/>
        <v/>
      </c>
      <c r="F256" s="225" t="str">
        <f t="shared" si="48"/>
        <v/>
      </c>
      <c r="G256" s="225" t="str">
        <f t="shared" si="49"/>
        <v/>
      </c>
      <c r="H256" s="225" t="str">
        <f t="shared" si="50"/>
        <v/>
      </c>
      <c r="I256" s="225" t="str">
        <f t="shared" si="51"/>
        <v/>
      </c>
      <c r="J256" s="225" t="str">
        <f t="shared" si="52"/>
        <v/>
      </c>
      <c r="K256" s="225" t="str">
        <f t="shared" si="53"/>
        <v/>
      </c>
      <c r="L256" s="225" t="str">
        <f t="shared" si="54"/>
        <v/>
      </c>
      <c r="M256" s="225" t="str">
        <f t="shared" si="55"/>
        <v/>
      </c>
      <c r="N256" s="225" t="str">
        <f t="shared" si="56"/>
        <v/>
      </c>
      <c r="O256" s="225" t="str">
        <f t="shared" si="57"/>
        <v/>
      </c>
      <c r="P256" s="225" t="str">
        <f t="shared" si="58"/>
        <v/>
      </c>
      <c r="Q256" s="225" t="str">
        <f t="shared" si="59"/>
        <v/>
      </c>
      <c r="R256" s="225" t="str">
        <f t="shared" si="60"/>
        <v/>
      </c>
      <c r="S256" s="37"/>
    </row>
    <row r="257" spans="1:19" ht="87.75" hidden="1" customHeight="1" outlineLevel="1" x14ac:dyDescent="0.2">
      <c r="A257" s="222" t="s">
        <v>304</v>
      </c>
      <c r="B257" s="207" t="s">
        <v>1031</v>
      </c>
      <c r="C257" s="14">
        <v>1</v>
      </c>
      <c r="D257" s="40" t="str">
        <f t="shared" ref="D257:D312" si="61">IF(SUM(E257:S257)=0,"-",SUM(E257:S257))</f>
        <v>-</v>
      </c>
      <c r="E257" s="225" t="str">
        <f t="shared" si="47"/>
        <v/>
      </c>
      <c r="F257" s="225" t="str">
        <f t="shared" si="48"/>
        <v/>
      </c>
      <c r="G257" s="225" t="str">
        <f t="shared" si="49"/>
        <v/>
      </c>
      <c r="H257" s="225" t="str">
        <f t="shared" si="50"/>
        <v/>
      </c>
      <c r="I257" s="225" t="str">
        <f t="shared" si="51"/>
        <v/>
      </c>
      <c r="J257" s="225" t="str">
        <f t="shared" si="52"/>
        <v/>
      </c>
      <c r="K257" s="225" t="str">
        <f t="shared" si="53"/>
        <v/>
      </c>
      <c r="L257" s="225" t="str">
        <f t="shared" si="54"/>
        <v/>
      </c>
      <c r="M257" s="225" t="str">
        <f t="shared" si="55"/>
        <v/>
      </c>
      <c r="N257" s="225" t="str">
        <f t="shared" si="56"/>
        <v/>
      </c>
      <c r="O257" s="225" t="str">
        <f t="shared" si="57"/>
        <v/>
      </c>
      <c r="P257" s="225" t="str">
        <f t="shared" si="58"/>
        <v/>
      </c>
      <c r="Q257" s="225" t="str">
        <f t="shared" si="59"/>
        <v/>
      </c>
      <c r="R257" s="225" t="str">
        <f t="shared" si="60"/>
        <v/>
      </c>
      <c r="S257" s="37"/>
    </row>
    <row r="258" spans="1:19" ht="102" hidden="1" outlineLevel="1" x14ac:dyDescent="0.2">
      <c r="A258" s="222" t="s">
        <v>305</v>
      </c>
      <c r="B258" s="204" t="s">
        <v>911</v>
      </c>
      <c r="C258" s="14">
        <v>3</v>
      </c>
      <c r="D258" s="40" t="str">
        <f t="shared" si="61"/>
        <v>-</v>
      </c>
      <c r="E258" s="225" t="str">
        <f t="shared" si="47"/>
        <v/>
      </c>
      <c r="F258" s="225" t="str">
        <f t="shared" si="48"/>
        <v/>
      </c>
      <c r="G258" s="225" t="str">
        <f t="shared" si="49"/>
        <v/>
      </c>
      <c r="H258" s="225" t="str">
        <f t="shared" si="50"/>
        <v/>
      </c>
      <c r="I258" s="225" t="str">
        <f t="shared" si="51"/>
        <v/>
      </c>
      <c r="J258" s="225" t="str">
        <f t="shared" si="52"/>
        <v/>
      </c>
      <c r="K258" s="225" t="str">
        <f t="shared" si="53"/>
        <v/>
      </c>
      <c r="L258" s="225" t="str">
        <f t="shared" si="54"/>
        <v/>
      </c>
      <c r="M258" s="225" t="str">
        <f t="shared" si="55"/>
        <v/>
      </c>
      <c r="N258" s="225" t="str">
        <f t="shared" si="56"/>
        <v/>
      </c>
      <c r="O258" s="225" t="str">
        <f t="shared" si="57"/>
        <v/>
      </c>
      <c r="P258" s="225" t="str">
        <f t="shared" si="58"/>
        <v/>
      </c>
      <c r="Q258" s="225" t="str">
        <f t="shared" si="59"/>
        <v/>
      </c>
      <c r="R258" s="225" t="str">
        <f t="shared" si="60"/>
        <v/>
      </c>
      <c r="S258" s="37"/>
    </row>
    <row r="259" spans="1:19" ht="38.25" hidden="1" outlineLevel="1" x14ac:dyDescent="0.2">
      <c r="A259" s="212" t="s">
        <v>306</v>
      </c>
      <c r="B259" s="206" t="s">
        <v>307</v>
      </c>
      <c r="C259" s="14">
        <v>3</v>
      </c>
      <c r="D259" s="40" t="str">
        <f t="shared" si="61"/>
        <v>-</v>
      </c>
      <c r="E259" s="225" t="str">
        <f t="shared" si="47"/>
        <v/>
      </c>
      <c r="F259" s="225" t="str">
        <f t="shared" si="48"/>
        <v/>
      </c>
      <c r="G259" s="225" t="str">
        <f t="shared" si="49"/>
        <v/>
      </c>
      <c r="H259" s="225" t="str">
        <f t="shared" si="50"/>
        <v/>
      </c>
      <c r="I259" s="225" t="str">
        <f t="shared" si="51"/>
        <v/>
      </c>
      <c r="J259" s="225" t="str">
        <f t="shared" si="52"/>
        <v/>
      </c>
      <c r="K259" s="225" t="str">
        <f t="shared" si="53"/>
        <v/>
      </c>
      <c r="L259" s="225" t="str">
        <f t="shared" si="54"/>
        <v/>
      </c>
      <c r="M259" s="225" t="str">
        <f t="shared" si="55"/>
        <v/>
      </c>
      <c r="N259" s="225" t="str">
        <f t="shared" si="56"/>
        <v/>
      </c>
      <c r="O259" s="225" t="str">
        <f t="shared" si="57"/>
        <v/>
      </c>
      <c r="P259" s="225" t="str">
        <f t="shared" si="58"/>
        <v/>
      </c>
      <c r="Q259" s="225" t="str">
        <f t="shared" si="59"/>
        <v/>
      </c>
      <c r="R259" s="225" t="str">
        <f t="shared" si="60"/>
        <v/>
      </c>
      <c r="S259" s="39"/>
    </row>
    <row r="260" spans="1:19" collapsed="1" x14ac:dyDescent="0.2">
      <c r="A260" s="222">
        <v>9.5</v>
      </c>
      <c r="B260" s="204" t="s">
        <v>881</v>
      </c>
      <c r="C260" s="14">
        <v>0</v>
      </c>
      <c r="D260" s="79">
        <f>SUM(D261:D268)</f>
        <v>0</v>
      </c>
      <c r="E260" s="225" t="str">
        <f t="shared" si="47"/>
        <v>N/A</v>
      </c>
      <c r="F260" s="225" t="str">
        <f t="shared" si="48"/>
        <v>N/A</v>
      </c>
      <c r="G260" s="225" t="str">
        <f t="shared" si="49"/>
        <v>N/A</v>
      </c>
      <c r="H260" s="225" t="str">
        <f t="shared" si="50"/>
        <v>N/A</v>
      </c>
      <c r="I260" s="225" t="str">
        <f t="shared" si="51"/>
        <v>N/A</v>
      </c>
      <c r="J260" s="225" t="str">
        <f t="shared" si="52"/>
        <v>N/A</v>
      </c>
      <c r="K260" s="225" t="str">
        <f t="shared" si="53"/>
        <v>N/A</v>
      </c>
      <c r="L260" s="225" t="str">
        <f t="shared" si="54"/>
        <v>N/A</v>
      </c>
      <c r="M260" s="225" t="str">
        <f t="shared" si="55"/>
        <v>N/A</v>
      </c>
      <c r="N260" s="225" t="str">
        <f t="shared" si="56"/>
        <v>N/A</v>
      </c>
      <c r="O260" s="225" t="str">
        <f t="shared" si="57"/>
        <v>N/A</v>
      </c>
      <c r="P260" s="225" t="str">
        <f t="shared" si="58"/>
        <v>N/A</v>
      </c>
      <c r="Q260" s="225" t="str">
        <f t="shared" si="59"/>
        <v>N/A</v>
      </c>
      <c r="R260" s="225" t="str">
        <f t="shared" si="60"/>
        <v>N/A</v>
      </c>
      <c r="S260" s="37"/>
    </row>
    <row r="261" spans="1:19" hidden="1" outlineLevel="1" x14ac:dyDescent="0.2">
      <c r="A261" s="222" t="s">
        <v>308</v>
      </c>
      <c r="B261" s="204" t="s">
        <v>309</v>
      </c>
      <c r="C261" s="14">
        <v>3</v>
      </c>
      <c r="D261" s="40" t="str">
        <f t="shared" si="61"/>
        <v>-</v>
      </c>
      <c r="E261" s="225" t="str">
        <f t="shared" si="47"/>
        <v/>
      </c>
      <c r="F261" s="225" t="str">
        <f t="shared" si="48"/>
        <v/>
      </c>
      <c r="G261" s="225" t="str">
        <f t="shared" si="49"/>
        <v/>
      </c>
      <c r="H261" s="225" t="str">
        <f t="shared" si="50"/>
        <v/>
      </c>
      <c r="I261" s="225" t="str">
        <f t="shared" si="51"/>
        <v/>
      </c>
      <c r="J261" s="225" t="str">
        <f t="shared" si="52"/>
        <v/>
      </c>
      <c r="K261" s="225" t="str">
        <f t="shared" si="53"/>
        <v/>
      </c>
      <c r="L261" s="225" t="str">
        <f t="shared" si="54"/>
        <v/>
      </c>
      <c r="M261" s="225" t="str">
        <f t="shared" si="55"/>
        <v/>
      </c>
      <c r="N261" s="225" t="str">
        <f t="shared" si="56"/>
        <v/>
      </c>
      <c r="O261" s="225" t="str">
        <f t="shared" si="57"/>
        <v/>
      </c>
      <c r="P261" s="225" t="str">
        <f t="shared" si="58"/>
        <v/>
      </c>
      <c r="Q261" s="225" t="str">
        <f t="shared" si="59"/>
        <v/>
      </c>
      <c r="R261" s="225" t="str">
        <f t="shared" si="60"/>
        <v/>
      </c>
      <c r="S261" s="37"/>
    </row>
    <row r="262" spans="1:19" ht="51" hidden="1" outlineLevel="1" x14ac:dyDescent="0.2">
      <c r="A262" s="222" t="s">
        <v>310</v>
      </c>
      <c r="B262" s="204" t="s">
        <v>1001</v>
      </c>
      <c r="C262" s="14">
        <v>3</v>
      </c>
      <c r="D262" s="40" t="str">
        <f t="shared" si="61"/>
        <v>-</v>
      </c>
      <c r="E262" s="225" t="str">
        <f t="shared" si="47"/>
        <v/>
      </c>
      <c r="F262" s="225" t="str">
        <f t="shared" si="48"/>
        <v/>
      </c>
      <c r="G262" s="225" t="str">
        <f t="shared" si="49"/>
        <v/>
      </c>
      <c r="H262" s="225" t="str">
        <f t="shared" si="50"/>
        <v/>
      </c>
      <c r="I262" s="225" t="str">
        <f t="shared" si="51"/>
        <v/>
      </c>
      <c r="J262" s="225" t="str">
        <f t="shared" si="52"/>
        <v/>
      </c>
      <c r="K262" s="225" t="str">
        <f t="shared" si="53"/>
        <v/>
      </c>
      <c r="L262" s="225" t="str">
        <f t="shared" si="54"/>
        <v/>
      </c>
      <c r="M262" s="225" t="str">
        <f t="shared" si="55"/>
        <v/>
      </c>
      <c r="N262" s="225" t="str">
        <f t="shared" si="56"/>
        <v/>
      </c>
      <c r="O262" s="225" t="str">
        <f t="shared" si="57"/>
        <v/>
      </c>
      <c r="P262" s="225" t="str">
        <f t="shared" si="58"/>
        <v/>
      </c>
      <c r="Q262" s="225" t="str">
        <f t="shared" si="59"/>
        <v/>
      </c>
      <c r="R262" s="225" t="str">
        <f t="shared" si="60"/>
        <v/>
      </c>
      <c r="S262" s="37"/>
    </row>
    <row r="263" spans="1:19" ht="25.5" hidden="1" outlineLevel="1" x14ac:dyDescent="0.2">
      <c r="A263" s="212" t="s">
        <v>311</v>
      </c>
      <c r="B263" s="206" t="s">
        <v>312</v>
      </c>
      <c r="C263" s="14">
        <v>3</v>
      </c>
      <c r="D263" s="40" t="str">
        <f t="shared" si="61"/>
        <v>-</v>
      </c>
      <c r="E263" s="225" t="str">
        <f t="shared" si="47"/>
        <v/>
      </c>
      <c r="F263" s="225" t="str">
        <f t="shared" si="48"/>
        <v/>
      </c>
      <c r="G263" s="225" t="str">
        <f t="shared" si="49"/>
        <v/>
      </c>
      <c r="H263" s="225" t="str">
        <f t="shared" si="50"/>
        <v/>
      </c>
      <c r="I263" s="225" t="str">
        <f t="shared" si="51"/>
        <v/>
      </c>
      <c r="J263" s="225" t="str">
        <f t="shared" si="52"/>
        <v/>
      </c>
      <c r="K263" s="225" t="str">
        <f t="shared" si="53"/>
        <v/>
      </c>
      <c r="L263" s="225" t="str">
        <f t="shared" si="54"/>
        <v/>
      </c>
      <c r="M263" s="225" t="str">
        <f t="shared" si="55"/>
        <v/>
      </c>
      <c r="N263" s="225" t="str">
        <f t="shared" si="56"/>
        <v/>
      </c>
      <c r="O263" s="225" t="str">
        <f t="shared" si="57"/>
        <v/>
      </c>
      <c r="P263" s="225" t="str">
        <f t="shared" si="58"/>
        <v/>
      </c>
      <c r="Q263" s="225" t="str">
        <f t="shared" si="59"/>
        <v/>
      </c>
      <c r="R263" s="225" t="str">
        <f t="shared" si="60"/>
        <v/>
      </c>
      <c r="S263" s="37"/>
    </row>
    <row r="264" spans="1:19" ht="25.5" hidden="1" outlineLevel="1" x14ac:dyDescent="0.2">
      <c r="A264" s="212" t="s">
        <v>313</v>
      </c>
      <c r="B264" s="205" t="s">
        <v>914</v>
      </c>
      <c r="C264" s="14">
        <v>0</v>
      </c>
      <c r="D264" s="38"/>
      <c r="E264" s="225" t="str">
        <f t="shared" si="47"/>
        <v>N/A</v>
      </c>
      <c r="F264" s="225" t="str">
        <f t="shared" si="48"/>
        <v>N/A</v>
      </c>
      <c r="G264" s="225" t="str">
        <f t="shared" si="49"/>
        <v>N/A</v>
      </c>
      <c r="H264" s="225" t="str">
        <f t="shared" si="50"/>
        <v>N/A</v>
      </c>
      <c r="I264" s="225" t="str">
        <f t="shared" si="51"/>
        <v>N/A</v>
      </c>
      <c r="J264" s="225" t="str">
        <f t="shared" si="52"/>
        <v>N/A</v>
      </c>
      <c r="K264" s="225" t="str">
        <f t="shared" si="53"/>
        <v>N/A</v>
      </c>
      <c r="L264" s="225" t="str">
        <f t="shared" si="54"/>
        <v>N/A</v>
      </c>
      <c r="M264" s="225" t="str">
        <f t="shared" si="55"/>
        <v>N/A</v>
      </c>
      <c r="N264" s="225" t="str">
        <f t="shared" si="56"/>
        <v>N/A</v>
      </c>
      <c r="O264" s="225" t="str">
        <f t="shared" si="57"/>
        <v>N/A</v>
      </c>
      <c r="P264" s="225" t="str">
        <f t="shared" si="58"/>
        <v>N/A</v>
      </c>
      <c r="Q264" s="225" t="str">
        <f t="shared" si="59"/>
        <v>N/A</v>
      </c>
      <c r="R264" s="225" t="str">
        <f t="shared" si="60"/>
        <v>N/A</v>
      </c>
      <c r="S264" s="37"/>
    </row>
    <row r="265" spans="1:19" ht="25.5" hidden="1" outlineLevel="1" x14ac:dyDescent="0.2">
      <c r="A265" s="212" t="s">
        <v>998</v>
      </c>
      <c r="B265" s="206" t="s">
        <v>315</v>
      </c>
      <c r="C265" s="14">
        <v>3</v>
      </c>
      <c r="D265" s="40" t="str">
        <f t="shared" si="61"/>
        <v>-</v>
      </c>
      <c r="E265" s="225" t="str">
        <f t="shared" si="47"/>
        <v/>
      </c>
      <c r="F265" s="225" t="str">
        <f t="shared" si="48"/>
        <v/>
      </c>
      <c r="G265" s="225" t="str">
        <f t="shared" si="49"/>
        <v/>
      </c>
      <c r="H265" s="225" t="str">
        <f t="shared" si="50"/>
        <v/>
      </c>
      <c r="I265" s="225" t="str">
        <f t="shared" si="51"/>
        <v/>
      </c>
      <c r="J265" s="225" t="str">
        <f t="shared" si="52"/>
        <v/>
      </c>
      <c r="K265" s="225" t="str">
        <f t="shared" si="53"/>
        <v/>
      </c>
      <c r="L265" s="225" t="str">
        <f t="shared" si="54"/>
        <v/>
      </c>
      <c r="M265" s="225" t="str">
        <f t="shared" si="55"/>
        <v/>
      </c>
      <c r="N265" s="225" t="str">
        <f t="shared" si="56"/>
        <v/>
      </c>
      <c r="O265" s="225" t="str">
        <f t="shared" si="57"/>
        <v/>
      </c>
      <c r="P265" s="225" t="str">
        <f t="shared" si="58"/>
        <v/>
      </c>
      <c r="Q265" s="225" t="str">
        <f t="shared" si="59"/>
        <v/>
      </c>
      <c r="R265" s="225" t="str">
        <f t="shared" si="60"/>
        <v/>
      </c>
      <c r="S265" s="37"/>
    </row>
    <row r="266" spans="1:19" ht="25.5" hidden="1" outlineLevel="1" x14ac:dyDescent="0.2">
      <c r="A266" s="212" t="s">
        <v>999</v>
      </c>
      <c r="B266" s="206" t="s">
        <v>316</v>
      </c>
      <c r="C266" s="14">
        <v>3</v>
      </c>
      <c r="D266" s="40" t="str">
        <f t="shared" si="61"/>
        <v>-</v>
      </c>
      <c r="E266" s="225" t="str">
        <f t="shared" si="47"/>
        <v/>
      </c>
      <c r="F266" s="225" t="str">
        <f t="shared" si="48"/>
        <v/>
      </c>
      <c r="G266" s="225" t="str">
        <f t="shared" si="49"/>
        <v/>
      </c>
      <c r="H266" s="225" t="str">
        <f t="shared" si="50"/>
        <v/>
      </c>
      <c r="I266" s="225" t="str">
        <f t="shared" si="51"/>
        <v/>
      </c>
      <c r="J266" s="225" t="str">
        <f t="shared" si="52"/>
        <v/>
      </c>
      <c r="K266" s="225" t="str">
        <f t="shared" si="53"/>
        <v/>
      </c>
      <c r="L266" s="225" t="str">
        <f t="shared" si="54"/>
        <v/>
      </c>
      <c r="M266" s="225" t="str">
        <f t="shared" si="55"/>
        <v/>
      </c>
      <c r="N266" s="225" t="str">
        <f t="shared" si="56"/>
        <v/>
      </c>
      <c r="O266" s="225" t="str">
        <f t="shared" si="57"/>
        <v/>
      </c>
      <c r="P266" s="225" t="str">
        <f t="shared" si="58"/>
        <v/>
      </c>
      <c r="Q266" s="225" t="str">
        <f t="shared" si="59"/>
        <v/>
      </c>
      <c r="R266" s="225" t="str">
        <f t="shared" si="60"/>
        <v/>
      </c>
      <c r="S266" s="37"/>
    </row>
    <row r="267" spans="1:19" ht="38.25" hidden="1" outlineLevel="1" x14ac:dyDescent="0.2">
      <c r="A267" s="213" t="s">
        <v>1000</v>
      </c>
      <c r="B267" s="206" t="s">
        <v>317</v>
      </c>
      <c r="C267" s="14">
        <v>1</v>
      </c>
      <c r="D267" s="40" t="str">
        <f t="shared" si="61"/>
        <v>-</v>
      </c>
      <c r="E267" s="225" t="str">
        <f t="shared" ref="E267:E329" si="62">IF(C267=0,"N/A","")</f>
        <v/>
      </c>
      <c r="F267" s="225" t="str">
        <f t="shared" ref="F267:F329" si="63">IF(C267=0,"N/A","")</f>
        <v/>
      </c>
      <c r="G267" s="225" t="str">
        <f t="shared" ref="G267:G329" si="64">IF(C267=0,"N/A","")</f>
        <v/>
      </c>
      <c r="H267" s="225" t="str">
        <f t="shared" ref="H267:H329" si="65">IF(C267=0,"N/A","")</f>
        <v/>
      </c>
      <c r="I267" s="225" t="str">
        <f t="shared" ref="I267:I329" si="66">IF(C267=0,"N/A","")</f>
        <v/>
      </c>
      <c r="J267" s="225" t="str">
        <f t="shared" ref="J267:J329" si="67">IF(C267=0,"N/A","")</f>
        <v/>
      </c>
      <c r="K267" s="225" t="str">
        <f t="shared" ref="K267:K329" si="68">IF(C267=0,"N/A","")</f>
        <v/>
      </c>
      <c r="L267" s="225" t="str">
        <f t="shared" ref="L267:L329" si="69">IF(C267=0,"N/A","")</f>
        <v/>
      </c>
      <c r="M267" s="225" t="str">
        <f t="shared" ref="M267:M329" si="70">IF(C267=0,"N/A","")</f>
        <v/>
      </c>
      <c r="N267" s="225" t="str">
        <f t="shared" ref="N267:N329" si="71">IF(C267=0,"N/A","")</f>
        <v/>
      </c>
      <c r="O267" s="225" t="str">
        <f t="shared" ref="O267:O329" si="72">IF(C267=0,"N/A","")</f>
        <v/>
      </c>
      <c r="P267" s="225" t="str">
        <f t="shared" ref="P267:P329" si="73">IF(C267=0,"N/A","")</f>
        <v/>
      </c>
      <c r="Q267" s="225" t="str">
        <f t="shared" ref="Q267:Q329" si="74">IF(C267=0,"N/A","")</f>
        <v/>
      </c>
      <c r="R267" s="225" t="str">
        <f t="shared" ref="R267:R329" si="75">IF(C267=0,"N/A","")</f>
        <v/>
      </c>
      <c r="S267" s="37"/>
    </row>
    <row r="268" spans="1:19" ht="51" hidden="1" outlineLevel="1" x14ac:dyDescent="0.2">
      <c r="A268" s="213" t="s">
        <v>314</v>
      </c>
      <c r="B268" s="206" t="s">
        <v>1024</v>
      </c>
      <c r="C268" s="14">
        <v>3</v>
      </c>
      <c r="D268" s="40" t="str">
        <f t="shared" si="61"/>
        <v>-</v>
      </c>
      <c r="E268" s="225" t="str">
        <f t="shared" si="62"/>
        <v/>
      </c>
      <c r="F268" s="225" t="str">
        <f t="shared" si="63"/>
        <v/>
      </c>
      <c r="G268" s="225" t="str">
        <f t="shared" si="64"/>
        <v/>
      </c>
      <c r="H268" s="225" t="str">
        <f t="shared" si="65"/>
        <v/>
      </c>
      <c r="I268" s="225" t="str">
        <f t="shared" si="66"/>
        <v/>
      </c>
      <c r="J268" s="225" t="str">
        <f t="shared" si="67"/>
        <v/>
      </c>
      <c r="K268" s="225" t="str">
        <f t="shared" si="68"/>
        <v/>
      </c>
      <c r="L268" s="225" t="str">
        <f t="shared" si="69"/>
        <v/>
      </c>
      <c r="M268" s="225" t="str">
        <f t="shared" si="70"/>
        <v/>
      </c>
      <c r="N268" s="225" t="str">
        <f t="shared" si="71"/>
        <v/>
      </c>
      <c r="O268" s="225" t="str">
        <f t="shared" si="72"/>
        <v/>
      </c>
      <c r="P268" s="225" t="str">
        <f t="shared" si="73"/>
        <v/>
      </c>
      <c r="Q268" s="225" t="str">
        <f t="shared" si="74"/>
        <v/>
      </c>
      <c r="R268" s="225" t="str">
        <f t="shared" si="75"/>
        <v/>
      </c>
      <c r="S268" s="39"/>
    </row>
    <row r="269" spans="1:19" ht="38.25" collapsed="1" x14ac:dyDescent="0.2">
      <c r="A269" s="222">
        <v>9.6</v>
      </c>
      <c r="B269" s="204" t="s">
        <v>882</v>
      </c>
      <c r="C269" s="14">
        <v>0</v>
      </c>
      <c r="D269" s="79">
        <f>SUM(D270:D277)</f>
        <v>0</v>
      </c>
      <c r="E269" s="225" t="str">
        <f t="shared" si="62"/>
        <v>N/A</v>
      </c>
      <c r="F269" s="225" t="str">
        <f t="shared" si="63"/>
        <v>N/A</v>
      </c>
      <c r="G269" s="225" t="str">
        <f t="shared" si="64"/>
        <v>N/A</v>
      </c>
      <c r="H269" s="225" t="str">
        <f t="shared" si="65"/>
        <v>N/A</v>
      </c>
      <c r="I269" s="225" t="str">
        <f t="shared" si="66"/>
        <v>N/A</v>
      </c>
      <c r="J269" s="225" t="str">
        <f t="shared" si="67"/>
        <v>N/A</v>
      </c>
      <c r="K269" s="225" t="str">
        <f t="shared" si="68"/>
        <v>N/A</v>
      </c>
      <c r="L269" s="225" t="str">
        <f t="shared" si="69"/>
        <v>N/A</v>
      </c>
      <c r="M269" s="225" t="str">
        <f t="shared" si="70"/>
        <v>N/A</v>
      </c>
      <c r="N269" s="225" t="str">
        <f t="shared" si="71"/>
        <v>N/A</v>
      </c>
      <c r="O269" s="225" t="str">
        <f t="shared" si="72"/>
        <v>N/A</v>
      </c>
      <c r="P269" s="225" t="str">
        <f t="shared" si="73"/>
        <v>N/A</v>
      </c>
      <c r="Q269" s="225" t="str">
        <f t="shared" si="74"/>
        <v>N/A</v>
      </c>
      <c r="R269" s="225" t="str">
        <f t="shared" si="75"/>
        <v>N/A</v>
      </c>
      <c r="S269" s="37"/>
    </row>
    <row r="270" spans="1:19" ht="51" hidden="1" outlineLevel="1" x14ac:dyDescent="0.2">
      <c r="A270" s="222" t="s">
        <v>318</v>
      </c>
      <c r="B270" s="207" t="s">
        <v>940</v>
      </c>
      <c r="C270" s="14">
        <v>3</v>
      </c>
      <c r="D270" s="40" t="str">
        <f t="shared" si="61"/>
        <v>-</v>
      </c>
      <c r="E270" s="225" t="str">
        <f t="shared" si="62"/>
        <v/>
      </c>
      <c r="F270" s="225" t="str">
        <f t="shared" si="63"/>
        <v/>
      </c>
      <c r="G270" s="225" t="str">
        <f t="shared" si="64"/>
        <v/>
      </c>
      <c r="H270" s="225" t="str">
        <f t="shared" si="65"/>
        <v/>
      </c>
      <c r="I270" s="225" t="str">
        <f t="shared" si="66"/>
        <v/>
      </c>
      <c r="J270" s="225" t="str">
        <f t="shared" si="67"/>
        <v/>
      </c>
      <c r="K270" s="225" t="str">
        <f t="shared" si="68"/>
        <v/>
      </c>
      <c r="L270" s="225" t="str">
        <f t="shared" si="69"/>
        <v/>
      </c>
      <c r="M270" s="225" t="str">
        <f t="shared" si="70"/>
        <v/>
      </c>
      <c r="N270" s="225" t="str">
        <f t="shared" si="71"/>
        <v/>
      </c>
      <c r="O270" s="225" t="str">
        <f t="shared" si="72"/>
        <v/>
      </c>
      <c r="P270" s="225" t="str">
        <f t="shared" si="73"/>
        <v/>
      </c>
      <c r="Q270" s="225" t="str">
        <f t="shared" si="74"/>
        <v/>
      </c>
      <c r="R270" s="225" t="str">
        <f t="shared" si="75"/>
        <v/>
      </c>
      <c r="S270" s="37"/>
    </row>
    <row r="271" spans="1:19" ht="25.5" hidden="1" outlineLevel="1" x14ac:dyDescent="0.2">
      <c r="A271" s="222" t="s">
        <v>319</v>
      </c>
      <c r="B271" s="207" t="s">
        <v>320</v>
      </c>
      <c r="C271" s="14">
        <v>3</v>
      </c>
      <c r="D271" s="40" t="str">
        <f t="shared" si="61"/>
        <v>-</v>
      </c>
      <c r="E271" s="225" t="str">
        <f t="shared" si="62"/>
        <v/>
      </c>
      <c r="F271" s="225" t="str">
        <f t="shared" si="63"/>
        <v/>
      </c>
      <c r="G271" s="225" t="str">
        <f t="shared" si="64"/>
        <v/>
      </c>
      <c r="H271" s="225" t="str">
        <f t="shared" si="65"/>
        <v/>
      </c>
      <c r="I271" s="225" t="str">
        <f t="shared" si="66"/>
        <v/>
      </c>
      <c r="J271" s="225" t="str">
        <f t="shared" si="67"/>
        <v/>
      </c>
      <c r="K271" s="225" t="str">
        <f t="shared" si="68"/>
        <v/>
      </c>
      <c r="L271" s="225" t="str">
        <f t="shared" si="69"/>
        <v/>
      </c>
      <c r="M271" s="225" t="str">
        <f t="shared" si="70"/>
        <v/>
      </c>
      <c r="N271" s="225" t="str">
        <f t="shared" si="71"/>
        <v/>
      </c>
      <c r="O271" s="225" t="str">
        <f t="shared" si="72"/>
        <v/>
      </c>
      <c r="P271" s="225" t="str">
        <f t="shared" si="73"/>
        <v/>
      </c>
      <c r="Q271" s="225" t="str">
        <f t="shared" si="74"/>
        <v/>
      </c>
      <c r="R271" s="225" t="str">
        <f t="shared" si="75"/>
        <v/>
      </c>
      <c r="S271" s="37"/>
    </row>
    <row r="272" spans="1:19" ht="25.5" hidden="1" outlineLevel="1" x14ac:dyDescent="0.2">
      <c r="A272" s="222" t="s">
        <v>321</v>
      </c>
      <c r="B272" s="207" t="s">
        <v>322</v>
      </c>
      <c r="C272" s="14">
        <v>1</v>
      </c>
      <c r="D272" s="40" t="str">
        <f t="shared" si="61"/>
        <v>-</v>
      </c>
      <c r="E272" s="225" t="str">
        <f t="shared" si="62"/>
        <v/>
      </c>
      <c r="F272" s="225" t="str">
        <f t="shared" si="63"/>
        <v/>
      </c>
      <c r="G272" s="225" t="str">
        <f t="shared" si="64"/>
        <v/>
      </c>
      <c r="H272" s="225" t="str">
        <f t="shared" si="65"/>
        <v/>
      </c>
      <c r="I272" s="225" t="str">
        <f t="shared" si="66"/>
        <v/>
      </c>
      <c r="J272" s="225" t="str">
        <f t="shared" si="67"/>
        <v/>
      </c>
      <c r="K272" s="225" t="str">
        <f t="shared" si="68"/>
        <v/>
      </c>
      <c r="L272" s="225" t="str">
        <f t="shared" si="69"/>
        <v/>
      </c>
      <c r="M272" s="225" t="str">
        <f t="shared" si="70"/>
        <v/>
      </c>
      <c r="N272" s="225" t="str">
        <f t="shared" si="71"/>
        <v/>
      </c>
      <c r="O272" s="225" t="str">
        <f t="shared" si="72"/>
        <v/>
      </c>
      <c r="P272" s="225" t="str">
        <f t="shared" si="73"/>
        <v/>
      </c>
      <c r="Q272" s="225" t="str">
        <f t="shared" si="74"/>
        <v/>
      </c>
      <c r="R272" s="225" t="str">
        <f t="shared" si="75"/>
        <v/>
      </c>
      <c r="S272" s="37"/>
    </row>
    <row r="273" spans="1:19" ht="25.5" hidden="1" outlineLevel="1" x14ac:dyDescent="0.2">
      <c r="A273" s="222" t="s">
        <v>323</v>
      </c>
      <c r="B273" s="207" t="s">
        <v>324</v>
      </c>
      <c r="C273" s="14">
        <v>1</v>
      </c>
      <c r="D273" s="40" t="str">
        <f t="shared" si="61"/>
        <v>-</v>
      </c>
      <c r="E273" s="225" t="str">
        <f t="shared" si="62"/>
        <v/>
      </c>
      <c r="F273" s="225" t="str">
        <f t="shared" si="63"/>
        <v/>
      </c>
      <c r="G273" s="225" t="str">
        <f t="shared" si="64"/>
        <v/>
      </c>
      <c r="H273" s="225" t="str">
        <f t="shared" si="65"/>
        <v/>
      </c>
      <c r="I273" s="225" t="str">
        <f t="shared" si="66"/>
        <v/>
      </c>
      <c r="J273" s="225" t="str">
        <f t="shared" si="67"/>
        <v/>
      </c>
      <c r="K273" s="225" t="str">
        <f t="shared" si="68"/>
        <v/>
      </c>
      <c r="L273" s="225" t="str">
        <f t="shared" si="69"/>
        <v/>
      </c>
      <c r="M273" s="225" t="str">
        <f t="shared" si="70"/>
        <v/>
      </c>
      <c r="N273" s="225" t="str">
        <f t="shared" si="71"/>
        <v/>
      </c>
      <c r="O273" s="225" t="str">
        <f t="shared" si="72"/>
        <v/>
      </c>
      <c r="P273" s="225" t="str">
        <f t="shared" si="73"/>
        <v/>
      </c>
      <c r="Q273" s="225" t="str">
        <f t="shared" si="74"/>
        <v/>
      </c>
      <c r="R273" s="225" t="str">
        <f t="shared" si="75"/>
        <v/>
      </c>
      <c r="S273" s="37"/>
    </row>
    <row r="274" spans="1:19" ht="38.25" hidden="1" outlineLevel="1" x14ac:dyDescent="0.2">
      <c r="A274" s="222" t="s">
        <v>325</v>
      </c>
      <c r="B274" s="207" t="s">
        <v>326</v>
      </c>
      <c r="C274" s="14">
        <v>1</v>
      </c>
      <c r="D274" s="40" t="str">
        <f t="shared" si="61"/>
        <v>-</v>
      </c>
      <c r="E274" s="225" t="str">
        <f t="shared" si="62"/>
        <v/>
      </c>
      <c r="F274" s="225" t="str">
        <f t="shared" si="63"/>
        <v/>
      </c>
      <c r="G274" s="225" t="str">
        <f t="shared" si="64"/>
        <v/>
      </c>
      <c r="H274" s="225" t="str">
        <f t="shared" si="65"/>
        <v/>
      </c>
      <c r="I274" s="225" t="str">
        <f t="shared" si="66"/>
        <v/>
      </c>
      <c r="J274" s="225" t="str">
        <f t="shared" si="67"/>
        <v/>
      </c>
      <c r="K274" s="225" t="str">
        <f t="shared" si="68"/>
        <v/>
      </c>
      <c r="L274" s="225" t="str">
        <f t="shared" si="69"/>
        <v/>
      </c>
      <c r="M274" s="225" t="str">
        <f t="shared" si="70"/>
        <v/>
      </c>
      <c r="N274" s="225" t="str">
        <f t="shared" si="71"/>
        <v/>
      </c>
      <c r="O274" s="225" t="str">
        <f t="shared" si="72"/>
        <v/>
      </c>
      <c r="P274" s="225" t="str">
        <f t="shared" si="73"/>
        <v/>
      </c>
      <c r="Q274" s="225" t="str">
        <f t="shared" si="74"/>
        <v/>
      </c>
      <c r="R274" s="225" t="str">
        <f t="shared" si="75"/>
        <v/>
      </c>
      <c r="S274" s="37"/>
    </row>
    <row r="275" spans="1:19" ht="38.25" hidden="1" outlineLevel="1" x14ac:dyDescent="0.2">
      <c r="A275" s="222" t="s">
        <v>327</v>
      </c>
      <c r="B275" s="207" t="s">
        <v>328</v>
      </c>
      <c r="C275" s="14">
        <v>1</v>
      </c>
      <c r="D275" s="40" t="str">
        <f t="shared" si="61"/>
        <v>-</v>
      </c>
      <c r="E275" s="225" t="str">
        <f t="shared" si="62"/>
        <v/>
      </c>
      <c r="F275" s="225" t="str">
        <f t="shared" si="63"/>
        <v/>
      </c>
      <c r="G275" s="225" t="str">
        <f t="shared" si="64"/>
        <v/>
      </c>
      <c r="H275" s="225" t="str">
        <f t="shared" si="65"/>
        <v/>
      </c>
      <c r="I275" s="225" t="str">
        <f t="shared" si="66"/>
        <v/>
      </c>
      <c r="J275" s="225" t="str">
        <f t="shared" si="67"/>
        <v/>
      </c>
      <c r="K275" s="225" t="str">
        <f t="shared" si="68"/>
        <v/>
      </c>
      <c r="L275" s="225" t="str">
        <f t="shared" si="69"/>
        <v/>
      </c>
      <c r="M275" s="225" t="str">
        <f t="shared" si="70"/>
        <v/>
      </c>
      <c r="N275" s="225" t="str">
        <f t="shared" si="71"/>
        <v/>
      </c>
      <c r="O275" s="225" t="str">
        <f t="shared" si="72"/>
        <v/>
      </c>
      <c r="P275" s="225" t="str">
        <f t="shared" si="73"/>
        <v/>
      </c>
      <c r="Q275" s="225" t="str">
        <f t="shared" si="74"/>
        <v/>
      </c>
      <c r="R275" s="225" t="str">
        <f t="shared" si="75"/>
        <v/>
      </c>
      <c r="S275" s="37"/>
    </row>
    <row r="276" spans="1:19" ht="25.5" hidden="1" outlineLevel="1" x14ac:dyDescent="0.2">
      <c r="A276" s="222" t="s">
        <v>329</v>
      </c>
      <c r="B276" s="207" t="s">
        <v>941</v>
      </c>
      <c r="C276" s="14">
        <v>1</v>
      </c>
      <c r="D276" s="40" t="str">
        <f t="shared" si="61"/>
        <v>-</v>
      </c>
      <c r="E276" s="225" t="str">
        <f t="shared" si="62"/>
        <v/>
      </c>
      <c r="F276" s="225" t="str">
        <f t="shared" si="63"/>
        <v/>
      </c>
      <c r="G276" s="225" t="str">
        <f t="shared" si="64"/>
        <v/>
      </c>
      <c r="H276" s="225" t="str">
        <f t="shared" si="65"/>
        <v/>
      </c>
      <c r="I276" s="225" t="str">
        <f t="shared" si="66"/>
        <v/>
      </c>
      <c r="J276" s="225" t="str">
        <f t="shared" si="67"/>
        <v/>
      </c>
      <c r="K276" s="225" t="str">
        <f t="shared" si="68"/>
        <v/>
      </c>
      <c r="L276" s="225" t="str">
        <f t="shared" si="69"/>
        <v/>
      </c>
      <c r="M276" s="225" t="str">
        <f t="shared" si="70"/>
        <v/>
      </c>
      <c r="N276" s="225" t="str">
        <f t="shared" si="71"/>
        <v/>
      </c>
      <c r="O276" s="225" t="str">
        <f t="shared" si="72"/>
        <v/>
      </c>
      <c r="P276" s="225" t="str">
        <f t="shared" si="73"/>
        <v/>
      </c>
      <c r="Q276" s="225" t="str">
        <f t="shared" si="74"/>
        <v/>
      </c>
      <c r="R276" s="225" t="str">
        <f t="shared" si="75"/>
        <v/>
      </c>
      <c r="S276" s="37"/>
    </row>
    <row r="277" spans="1:19" ht="25.5" hidden="1" outlineLevel="1" x14ac:dyDescent="0.2">
      <c r="A277" s="212" t="s">
        <v>330</v>
      </c>
      <c r="B277" s="206" t="s">
        <v>1002</v>
      </c>
      <c r="C277" s="14">
        <v>3</v>
      </c>
      <c r="D277" s="40" t="str">
        <f t="shared" si="61"/>
        <v>-</v>
      </c>
      <c r="E277" s="225" t="str">
        <f t="shared" si="62"/>
        <v/>
      </c>
      <c r="F277" s="225" t="str">
        <f t="shared" si="63"/>
        <v/>
      </c>
      <c r="G277" s="225" t="str">
        <f t="shared" si="64"/>
        <v/>
      </c>
      <c r="H277" s="225" t="str">
        <f t="shared" si="65"/>
        <v/>
      </c>
      <c r="I277" s="225" t="str">
        <f t="shared" si="66"/>
        <v/>
      </c>
      <c r="J277" s="225" t="str">
        <f t="shared" si="67"/>
        <v/>
      </c>
      <c r="K277" s="225" t="str">
        <f t="shared" si="68"/>
        <v/>
      </c>
      <c r="L277" s="225" t="str">
        <f t="shared" si="69"/>
        <v/>
      </c>
      <c r="M277" s="225" t="str">
        <f t="shared" si="70"/>
        <v/>
      </c>
      <c r="N277" s="225" t="str">
        <f t="shared" si="71"/>
        <v/>
      </c>
      <c r="O277" s="225" t="str">
        <f t="shared" si="72"/>
        <v/>
      </c>
      <c r="P277" s="225" t="str">
        <f t="shared" si="73"/>
        <v/>
      </c>
      <c r="Q277" s="225" t="str">
        <f t="shared" si="74"/>
        <v/>
      </c>
      <c r="R277" s="225" t="str">
        <f t="shared" si="75"/>
        <v/>
      </c>
      <c r="S277" s="39"/>
    </row>
    <row r="278" spans="1:19" collapsed="1" x14ac:dyDescent="0.2">
      <c r="A278" s="222">
        <v>9.6999999999999993</v>
      </c>
      <c r="B278" s="204" t="s">
        <v>883</v>
      </c>
      <c r="C278" s="14">
        <v>0</v>
      </c>
      <c r="D278" s="79">
        <f>SUM(D279:D286)</f>
        <v>0</v>
      </c>
      <c r="E278" s="225" t="str">
        <f t="shared" si="62"/>
        <v>N/A</v>
      </c>
      <c r="F278" s="225" t="str">
        <f t="shared" si="63"/>
        <v>N/A</v>
      </c>
      <c r="G278" s="225" t="str">
        <f t="shared" si="64"/>
        <v>N/A</v>
      </c>
      <c r="H278" s="225" t="str">
        <f t="shared" si="65"/>
        <v>N/A</v>
      </c>
      <c r="I278" s="225" t="str">
        <f t="shared" si="66"/>
        <v>N/A</v>
      </c>
      <c r="J278" s="225" t="str">
        <f t="shared" si="67"/>
        <v>N/A</v>
      </c>
      <c r="K278" s="225" t="str">
        <f t="shared" si="68"/>
        <v>N/A</v>
      </c>
      <c r="L278" s="225" t="str">
        <f t="shared" si="69"/>
        <v>N/A</v>
      </c>
      <c r="M278" s="225" t="str">
        <f t="shared" si="70"/>
        <v>N/A</v>
      </c>
      <c r="N278" s="225" t="str">
        <f t="shared" si="71"/>
        <v>N/A</v>
      </c>
      <c r="O278" s="225" t="str">
        <f t="shared" si="72"/>
        <v>N/A</v>
      </c>
      <c r="P278" s="225" t="str">
        <f t="shared" si="73"/>
        <v>N/A</v>
      </c>
      <c r="Q278" s="225" t="str">
        <f t="shared" si="74"/>
        <v>N/A</v>
      </c>
      <c r="R278" s="225" t="str">
        <f t="shared" si="75"/>
        <v>N/A</v>
      </c>
      <c r="S278" s="37"/>
    </row>
    <row r="279" spans="1:19" hidden="1" outlineLevel="1" x14ac:dyDescent="0.2">
      <c r="A279" s="222" t="s">
        <v>331</v>
      </c>
      <c r="B279" s="207" t="s">
        <v>332</v>
      </c>
      <c r="C279" s="14">
        <v>1</v>
      </c>
      <c r="D279" s="40" t="str">
        <f t="shared" si="61"/>
        <v>-</v>
      </c>
      <c r="E279" s="225" t="str">
        <f t="shared" si="62"/>
        <v/>
      </c>
      <c r="F279" s="225" t="str">
        <f t="shared" si="63"/>
        <v/>
      </c>
      <c r="G279" s="225" t="str">
        <f t="shared" si="64"/>
        <v/>
      </c>
      <c r="H279" s="225" t="str">
        <f t="shared" si="65"/>
        <v/>
      </c>
      <c r="I279" s="225" t="str">
        <f t="shared" si="66"/>
        <v/>
      </c>
      <c r="J279" s="225" t="str">
        <f t="shared" si="67"/>
        <v/>
      </c>
      <c r="K279" s="225" t="str">
        <f t="shared" si="68"/>
        <v/>
      </c>
      <c r="L279" s="225" t="str">
        <f t="shared" si="69"/>
        <v/>
      </c>
      <c r="M279" s="225" t="str">
        <f t="shared" si="70"/>
        <v/>
      </c>
      <c r="N279" s="225" t="str">
        <f t="shared" si="71"/>
        <v/>
      </c>
      <c r="O279" s="225" t="str">
        <f t="shared" si="72"/>
        <v/>
      </c>
      <c r="P279" s="225" t="str">
        <f t="shared" si="73"/>
        <v/>
      </c>
      <c r="Q279" s="225" t="str">
        <f t="shared" si="74"/>
        <v/>
      </c>
      <c r="R279" s="225" t="str">
        <f t="shared" si="75"/>
        <v/>
      </c>
      <c r="S279" s="37"/>
    </row>
    <row r="280" spans="1:19" ht="25.5" hidden="1" outlineLevel="1" x14ac:dyDescent="0.2">
      <c r="A280" s="222" t="s">
        <v>333</v>
      </c>
      <c r="B280" s="207" t="s">
        <v>334</v>
      </c>
      <c r="C280" s="14">
        <v>1</v>
      </c>
      <c r="D280" s="40" t="str">
        <f t="shared" si="61"/>
        <v>-</v>
      </c>
      <c r="E280" s="225" t="str">
        <f t="shared" si="62"/>
        <v/>
      </c>
      <c r="F280" s="225" t="str">
        <f t="shared" si="63"/>
        <v/>
      </c>
      <c r="G280" s="225" t="str">
        <f t="shared" si="64"/>
        <v/>
      </c>
      <c r="H280" s="225" t="str">
        <f t="shared" si="65"/>
        <v/>
      </c>
      <c r="I280" s="225" t="str">
        <f t="shared" si="66"/>
        <v/>
      </c>
      <c r="J280" s="225" t="str">
        <f t="shared" si="67"/>
        <v/>
      </c>
      <c r="K280" s="225" t="str">
        <f t="shared" si="68"/>
        <v/>
      </c>
      <c r="L280" s="225" t="str">
        <f t="shared" si="69"/>
        <v/>
      </c>
      <c r="M280" s="225" t="str">
        <f t="shared" si="70"/>
        <v/>
      </c>
      <c r="N280" s="225" t="str">
        <f t="shared" si="71"/>
        <v/>
      </c>
      <c r="O280" s="225" t="str">
        <f t="shared" si="72"/>
        <v/>
      </c>
      <c r="P280" s="225" t="str">
        <f t="shared" si="73"/>
        <v/>
      </c>
      <c r="Q280" s="225" t="str">
        <f t="shared" si="74"/>
        <v/>
      </c>
      <c r="R280" s="225" t="str">
        <f t="shared" si="75"/>
        <v/>
      </c>
      <c r="S280" s="37"/>
    </row>
    <row r="281" spans="1:19" ht="63.75" hidden="1" outlineLevel="1" x14ac:dyDescent="0.2">
      <c r="A281" s="222" t="s">
        <v>335</v>
      </c>
      <c r="B281" s="207" t="s">
        <v>942</v>
      </c>
      <c r="C281" s="14">
        <v>1</v>
      </c>
      <c r="D281" s="40" t="str">
        <f t="shared" si="61"/>
        <v>-</v>
      </c>
      <c r="E281" s="225" t="str">
        <f t="shared" si="62"/>
        <v/>
      </c>
      <c r="F281" s="225" t="str">
        <f t="shared" si="63"/>
        <v/>
      </c>
      <c r="G281" s="225" t="str">
        <f t="shared" si="64"/>
        <v/>
      </c>
      <c r="H281" s="225" t="str">
        <f t="shared" si="65"/>
        <v/>
      </c>
      <c r="I281" s="225" t="str">
        <f t="shared" si="66"/>
        <v/>
      </c>
      <c r="J281" s="225" t="str">
        <f t="shared" si="67"/>
        <v/>
      </c>
      <c r="K281" s="225" t="str">
        <f t="shared" si="68"/>
        <v/>
      </c>
      <c r="L281" s="225" t="str">
        <f t="shared" si="69"/>
        <v/>
      </c>
      <c r="M281" s="225" t="str">
        <f t="shared" si="70"/>
        <v/>
      </c>
      <c r="N281" s="225" t="str">
        <f t="shared" si="71"/>
        <v/>
      </c>
      <c r="O281" s="225" t="str">
        <f t="shared" si="72"/>
        <v/>
      </c>
      <c r="P281" s="225" t="str">
        <f t="shared" si="73"/>
        <v/>
      </c>
      <c r="Q281" s="225" t="str">
        <f t="shared" si="74"/>
        <v/>
      </c>
      <c r="R281" s="225" t="str">
        <f t="shared" si="75"/>
        <v/>
      </c>
      <c r="S281" s="37"/>
    </row>
    <row r="282" spans="1:19" ht="25.5" hidden="1" outlineLevel="1" x14ac:dyDescent="0.2">
      <c r="A282" s="222" t="s">
        <v>336</v>
      </c>
      <c r="B282" s="207" t="s">
        <v>337</v>
      </c>
      <c r="C282" s="14">
        <v>1</v>
      </c>
      <c r="D282" s="40" t="str">
        <f t="shared" si="61"/>
        <v>-</v>
      </c>
      <c r="E282" s="225" t="str">
        <f t="shared" si="62"/>
        <v/>
      </c>
      <c r="F282" s="225" t="str">
        <f t="shared" si="63"/>
        <v/>
      </c>
      <c r="G282" s="225" t="str">
        <f t="shared" si="64"/>
        <v/>
      </c>
      <c r="H282" s="225" t="str">
        <f t="shared" si="65"/>
        <v/>
      </c>
      <c r="I282" s="225" t="str">
        <f t="shared" si="66"/>
        <v/>
      </c>
      <c r="J282" s="225" t="str">
        <f t="shared" si="67"/>
        <v/>
      </c>
      <c r="K282" s="225" t="str">
        <f t="shared" si="68"/>
        <v/>
      </c>
      <c r="L282" s="225" t="str">
        <f t="shared" si="69"/>
        <v/>
      </c>
      <c r="M282" s="225" t="str">
        <f t="shared" si="70"/>
        <v/>
      </c>
      <c r="N282" s="225" t="str">
        <f t="shared" si="71"/>
        <v/>
      </c>
      <c r="O282" s="225" t="str">
        <f t="shared" si="72"/>
        <v/>
      </c>
      <c r="P282" s="225" t="str">
        <f t="shared" si="73"/>
        <v/>
      </c>
      <c r="Q282" s="225" t="str">
        <f t="shared" si="74"/>
        <v/>
      </c>
      <c r="R282" s="225" t="str">
        <f t="shared" si="75"/>
        <v/>
      </c>
      <c r="S282" s="37"/>
    </row>
    <row r="283" spans="1:19" ht="25.5" hidden="1" outlineLevel="1" x14ac:dyDescent="0.2">
      <c r="A283" s="222" t="s">
        <v>338</v>
      </c>
      <c r="B283" s="207" t="s">
        <v>884</v>
      </c>
      <c r="C283" s="14">
        <v>1</v>
      </c>
      <c r="D283" s="40" t="str">
        <f t="shared" si="61"/>
        <v>-</v>
      </c>
      <c r="E283" s="225" t="str">
        <f t="shared" si="62"/>
        <v/>
      </c>
      <c r="F283" s="225" t="str">
        <f t="shared" si="63"/>
        <v/>
      </c>
      <c r="G283" s="225" t="str">
        <f t="shared" si="64"/>
        <v/>
      </c>
      <c r="H283" s="225" t="str">
        <f t="shared" si="65"/>
        <v/>
      </c>
      <c r="I283" s="225" t="str">
        <f t="shared" si="66"/>
        <v/>
      </c>
      <c r="J283" s="225" t="str">
        <f t="shared" si="67"/>
        <v/>
      </c>
      <c r="K283" s="225" t="str">
        <f t="shared" si="68"/>
        <v/>
      </c>
      <c r="L283" s="225" t="str">
        <f t="shared" si="69"/>
        <v/>
      </c>
      <c r="M283" s="225" t="str">
        <f t="shared" si="70"/>
        <v/>
      </c>
      <c r="N283" s="225" t="str">
        <f t="shared" si="71"/>
        <v/>
      </c>
      <c r="O283" s="225" t="str">
        <f t="shared" si="72"/>
        <v/>
      </c>
      <c r="P283" s="225" t="str">
        <f t="shared" si="73"/>
        <v/>
      </c>
      <c r="Q283" s="225" t="str">
        <f t="shared" si="74"/>
        <v/>
      </c>
      <c r="R283" s="225" t="str">
        <f t="shared" si="75"/>
        <v/>
      </c>
      <c r="S283" s="37"/>
    </row>
    <row r="284" spans="1:19" ht="25.5" hidden="1" outlineLevel="1" x14ac:dyDescent="0.2">
      <c r="A284" s="222" t="s">
        <v>339</v>
      </c>
      <c r="B284" s="207" t="s">
        <v>885</v>
      </c>
      <c r="C284" s="14">
        <v>1</v>
      </c>
      <c r="D284" s="40" t="str">
        <f t="shared" si="61"/>
        <v>-</v>
      </c>
      <c r="E284" s="225" t="str">
        <f t="shared" si="62"/>
        <v/>
      </c>
      <c r="F284" s="225" t="str">
        <f t="shared" si="63"/>
        <v/>
      </c>
      <c r="G284" s="225" t="str">
        <f t="shared" si="64"/>
        <v/>
      </c>
      <c r="H284" s="225" t="str">
        <f t="shared" si="65"/>
        <v/>
      </c>
      <c r="I284" s="225" t="str">
        <f t="shared" si="66"/>
        <v/>
      </c>
      <c r="J284" s="225" t="str">
        <f t="shared" si="67"/>
        <v/>
      </c>
      <c r="K284" s="225" t="str">
        <f t="shared" si="68"/>
        <v/>
      </c>
      <c r="L284" s="225" t="str">
        <f t="shared" si="69"/>
        <v/>
      </c>
      <c r="M284" s="225" t="str">
        <f t="shared" si="70"/>
        <v/>
      </c>
      <c r="N284" s="225" t="str">
        <f t="shared" si="71"/>
        <v/>
      </c>
      <c r="O284" s="225" t="str">
        <f t="shared" si="72"/>
        <v/>
      </c>
      <c r="P284" s="225" t="str">
        <f t="shared" si="73"/>
        <v/>
      </c>
      <c r="Q284" s="225" t="str">
        <f t="shared" si="74"/>
        <v/>
      </c>
      <c r="R284" s="225" t="str">
        <f t="shared" si="75"/>
        <v/>
      </c>
      <c r="S284" s="37"/>
    </row>
    <row r="285" spans="1:19" ht="38.25" hidden="1" outlineLevel="1" x14ac:dyDescent="0.2">
      <c r="A285" s="222" t="s">
        <v>340</v>
      </c>
      <c r="B285" s="207" t="s">
        <v>886</v>
      </c>
      <c r="C285" s="14">
        <v>3</v>
      </c>
      <c r="D285" s="40" t="str">
        <f t="shared" si="61"/>
        <v>-</v>
      </c>
      <c r="E285" s="225" t="str">
        <f t="shared" si="62"/>
        <v/>
      </c>
      <c r="F285" s="225" t="str">
        <f t="shared" si="63"/>
        <v/>
      </c>
      <c r="G285" s="225" t="str">
        <f t="shared" si="64"/>
        <v/>
      </c>
      <c r="H285" s="225" t="str">
        <f t="shared" si="65"/>
        <v/>
      </c>
      <c r="I285" s="225" t="str">
        <f t="shared" si="66"/>
        <v/>
      </c>
      <c r="J285" s="225" t="str">
        <f t="shared" si="67"/>
        <v/>
      </c>
      <c r="K285" s="225" t="str">
        <f t="shared" si="68"/>
        <v/>
      </c>
      <c r="L285" s="225" t="str">
        <f t="shared" si="69"/>
        <v/>
      </c>
      <c r="M285" s="225" t="str">
        <f t="shared" si="70"/>
        <v/>
      </c>
      <c r="N285" s="225" t="str">
        <f t="shared" si="71"/>
        <v/>
      </c>
      <c r="O285" s="225" t="str">
        <f t="shared" si="72"/>
        <v/>
      </c>
      <c r="P285" s="225" t="str">
        <f t="shared" si="73"/>
        <v/>
      </c>
      <c r="Q285" s="225" t="str">
        <f t="shared" si="74"/>
        <v/>
      </c>
      <c r="R285" s="225" t="str">
        <f t="shared" si="75"/>
        <v/>
      </c>
      <c r="S285" s="37"/>
    </row>
    <row r="286" spans="1:19" ht="25.5" hidden="1" outlineLevel="1" x14ac:dyDescent="0.2">
      <c r="A286" s="222" t="s">
        <v>341</v>
      </c>
      <c r="B286" s="207" t="s">
        <v>943</v>
      </c>
      <c r="C286" s="14">
        <v>1</v>
      </c>
      <c r="D286" s="40" t="str">
        <f t="shared" si="61"/>
        <v>-</v>
      </c>
      <c r="E286" s="225" t="str">
        <f t="shared" si="62"/>
        <v/>
      </c>
      <c r="F286" s="225" t="str">
        <f t="shared" si="63"/>
        <v/>
      </c>
      <c r="G286" s="225" t="str">
        <f t="shared" si="64"/>
        <v/>
      </c>
      <c r="H286" s="225" t="str">
        <f t="shared" si="65"/>
        <v/>
      </c>
      <c r="I286" s="225" t="str">
        <f t="shared" si="66"/>
        <v/>
      </c>
      <c r="J286" s="225" t="str">
        <f t="shared" si="67"/>
        <v/>
      </c>
      <c r="K286" s="225" t="str">
        <f t="shared" si="68"/>
        <v/>
      </c>
      <c r="L286" s="225" t="str">
        <f t="shared" si="69"/>
        <v/>
      </c>
      <c r="M286" s="225" t="str">
        <f t="shared" si="70"/>
        <v/>
      </c>
      <c r="N286" s="225" t="str">
        <f t="shared" si="71"/>
        <v/>
      </c>
      <c r="O286" s="225" t="str">
        <f t="shared" si="72"/>
        <v/>
      </c>
      <c r="P286" s="225" t="str">
        <f t="shared" si="73"/>
        <v/>
      </c>
      <c r="Q286" s="225" t="str">
        <f t="shared" si="74"/>
        <v/>
      </c>
      <c r="R286" s="225" t="str">
        <f t="shared" si="75"/>
        <v/>
      </c>
      <c r="S286" s="37"/>
    </row>
    <row r="287" spans="1:19" collapsed="1" x14ac:dyDescent="0.2">
      <c r="A287" s="222">
        <v>9.8000000000000007</v>
      </c>
      <c r="B287" s="204" t="s">
        <v>887</v>
      </c>
      <c r="C287" s="14">
        <v>0</v>
      </c>
      <c r="D287" s="79">
        <f>SUM(D288:D298)</f>
        <v>0</v>
      </c>
      <c r="E287" s="225" t="str">
        <f t="shared" si="62"/>
        <v>N/A</v>
      </c>
      <c r="F287" s="225" t="str">
        <f t="shared" si="63"/>
        <v>N/A</v>
      </c>
      <c r="G287" s="225" t="str">
        <f t="shared" si="64"/>
        <v>N/A</v>
      </c>
      <c r="H287" s="225" t="str">
        <f t="shared" si="65"/>
        <v>N/A</v>
      </c>
      <c r="I287" s="225" t="str">
        <f t="shared" si="66"/>
        <v>N/A</v>
      </c>
      <c r="J287" s="225" t="str">
        <f t="shared" si="67"/>
        <v>N/A</v>
      </c>
      <c r="K287" s="225" t="str">
        <f t="shared" si="68"/>
        <v>N/A</v>
      </c>
      <c r="L287" s="225" t="str">
        <f t="shared" si="69"/>
        <v>N/A</v>
      </c>
      <c r="M287" s="225" t="str">
        <f t="shared" si="70"/>
        <v>N/A</v>
      </c>
      <c r="N287" s="225" t="str">
        <f t="shared" si="71"/>
        <v>N/A</v>
      </c>
      <c r="O287" s="225" t="str">
        <f t="shared" si="72"/>
        <v>N/A</v>
      </c>
      <c r="P287" s="225" t="str">
        <f t="shared" si="73"/>
        <v>N/A</v>
      </c>
      <c r="Q287" s="225" t="str">
        <f t="shared" si="74"/>
        <v>N/A</v>
      </c>
      <c r="R287" s="225" t="str">
        <f t="shared" si="75"/>
        <v>N/A</v>
      </c>
      <c r="S287" s="37"/>
    </row>
    <row r="288" spans="1:19" ht="25.5" hidden="1" outlineLevel="1" x14ac:dyDescent="0.2">
      <c r="A288" s="222" t="s">
        <v>342</v>
      </c>
      <c r="B288" s="207" t="s">
        <v>343</v>
      </c>
      <c r="C288" s="14">
        <v>1</v>
      </c>
      <c r="D288" s="40" t="str">
        <f t="shared" si="61"/>
        <v>-</v>
      </c>
      <c r="E288" s="225" t="str">
        <f t="shared" si="62"/>
        <v/>
      </c>
      <c r="F288" s="225" t="str">
        <f t="shared" si="63"/>
        <v/>
      </c>
      <c r="G288" s="225" t="str">
        <f t="shared" si="64"/>
        <v/>
      </c>
      <c r="H288" s="225" t="str">
        <f t="shared" si="65"/>
        <v/>
      </c>
      <c r="I288" s="225" t="str">
        <f t="shared" si="66"/>
        <v/>
      </c>
      <c r="J288" s="225" t="str">
        <f t="shared" si="67"/>
        <v/>
      </c>
      <c r="K288" s="225" t="str">
        <f t="shared" si="68"/>
        <v/>
      </c>
      <c r="L288" s="225" t="str">
        <f t="shared" si="69"/>
        <v/>
      </c>
      <c r="M288" s="225" t="str">
        <f t="shared" si="70"/>
        <v/>
      </c>
      <c r="N288" s="225" t="str">
        <f t="shared" si="71"/>
        <v/>
      </c>
      <c r="O288" s="225" t="str">
        <f t="shared" si="72"/>
        <v/>
      </c>
      <c r="P288" s="225" t="str">
        <f t="shared" si="73"/>
        <v/>
      </c>
      <c r="Q288" s="225" t="str">
        <f t="shared" si="74"/>
        <v/>
      </c>
      <c r="R288" s="225" t="str">
        <f t="shared" si="75"/>
        <v/>
      </c>
      <c r="S288" s="37"/>
    </row>
    <row r="289" spans="1:19" ht="25.5" hidden="1" outlineLevel="1" x14ac:dyDescent="0.2">
      <c r="A289" s="222" t="s">
        <v>344</v>
      </c>
      <c r="B289" s="207" t="s">
        <v>345</v>
      </c>
      <c r="C289" s="14">
        <v>1</v>
      </c>
      <c r="D289" s="86" t="str">
        <f t="shared" si="61"/>
        <v>-</v>
      </c>
      <c r="E289" s="225" t="str">
        <f t="shared" si="62"/>
        <v/>
      </c>
      <c r="F289" s="225" t="str">
        <f t="shared" si="63"/>
        <v/>
      </c>
      <c r="G289" s="225" t="str">
        <f t="shared" si="64"/>
        <v/>
      </c>
      <c r="H289" s="225" t="str">
        <f t="shared" si="65"/>
        <v/>
      </c>
      <c r="I289" s="225" t="str">
        <f t="shared" si="66"/>
        <v/>
      </c>
      <c r="J289" s="225" t="str">
        <f t="shared" si="67"/>
        <v/>
      </c>
      <c r="K289" s="225" t="str">
        <f t="shared" si="68"/>
        <v/>
      </c>
      <c r="L289" s="225" t="str">
        <f t="shared" si="69"/>
        <v/>
      </c>
      <c r="M289" s="225" t="str">
        <f t="shared" si="70"/>
        <v/>
      </c>
      <c r="N289" s="225" t="str">
        <f t="shared" si="71"/>
        <v/>
      </c>
      <c r="O289" s="225" t="str">
        <f t="shared" si="72"/>
        <v/>
      </c>
      <c r="P289" s="225" t="str">
        <f t="shared" si="73"/>
        <v/>
      </c>
      <c r="Q289" s="225" t="str">
        <f t="shared" si="74"/>
        <v/>
      </c>
      <c r="R289" s="225" t="str">
        <f t="shared" si="75"/>
        <v/>
      </c>
      <c r="S289" s="39"/>
    </row>
    <row r="290" spans="1:19" ht="25.5" hidden="1" outlineLevel="1" x14ac:dyDescent="0.2">
      <c r="A290" s="222" t="s">
        <v>346</v>
      </c>
      <c r="B290" s="207" t="s">
        <v>347</v>
      </c>
      <c r="C290" s="14">
        <v>1</v>
      </c>
      <c r="D290" s="86" t="str">
        <f t="shared" si="61"/>
        <v>-</v>
      </c>
      <c r="E290" s="225" t="str">
        <f t="shared" si="62"/>
        <v/>
      </c>
      <c r="F290" s="225" t="str">
        <f t="shared" si="63"/>
        <v/>
      </c>
      <c r="G290" s="225" t="str">
        <f t="shared" si="64"/>
        <v/>
      </c>
      <c r="H290" s="225" t="str">
        <f t="shared" si="65"/>
        <v/>
      </c>
      <c r="I290" s="225" t="str">
        <f t="shared" si="66"/>
        <v/>
      </c>
      <c r="J290" s="225" t="str">
        <f t="shared" si="67"/>
        <v/>
      </c>
      <c r="K290" s="225" t="str">
        <f t="shared" si="68"/>
        <v/>
      </c>
      <c r="L290" s="225" t="str">
        <f t="shared" si="69"/>
        <v/>
      </c>
      <c r="M290" s="225" t="str">
        <f t="shared" si="70"/>
        <v/>
      </c>
      <c r="N290" s="225" t="str">
        <f t="shared" si="71"/>
        <v/>
      </c>
      <c r="O290" s="225" t="str">
        <f t="shared" si="72"/>
        <v/>
      </c>
      <c r="P290" s="225" t="str">
        <f t="shared" si="73"/>
        <v/>
      </c>
      <c r="Q290" s="225" t="str">
        <f t="shared" si="74"/>
        <v/>
      </c>
      <c r="R290" s="225" t="str">
        <f t="shared" si="75"/>
        <v/>
      </c>
      <c r="S290" s="37"/>
    </row>
    <row r="291" spans="1:19" ht="25.5" hidden="1" outlineLevel="1" x14ac:dyDescent="0.2">
      <c r="A291" s="222" t="s">
        <v>348</v>
      </c>
      <c r="B291" s="207" t="s">
        <v>349</v>
      </c>
      <c r="C291" s="14">
        <v>1</v>
      </c>
      <c r="D291" s="86" t="str">
        <f t="shared" si="61"/>
        <v>-</v>
      </c>
      <c r="E291" s="225" t="str">
        <f t="shared" si="62"/>
        <v/>
      </c>
      <c r="F291" s="225" t="str">
        <f t="shared" si="63"/>
        <v/>
      </c>
      <c r="G291" s="225" t="str">
        <f t="shared" si="64"/>
        <v/>
      </c>
      <c r="H291" s="225" t="str">
        <f t="shared" si="65"/>
        <v/>
      </c>
      <c r="I291" s="225" t="str">
        <f t="shared" si="66"/>
        <v/>
      </c>
      <c r="J291" s="225" t="str">
        <f t="shared" si="67"/>
        <v/>
      </c>
      <c r="K291" s="225" t="str">
        <f t="shared" si="68"/>
        <v/>
      </c>
      <c r="L291" s="225" t="str">
        <f t="shared" si="69"/>
        <v/>
      </c>
      <c r="M291" s="225" t="str">
        <f t="shared" si="70"/>
        <v/>
      </c>
      <c r="N291" s="225" t="str">
        <f t="shared" si="71"/>
        <v/>
      </c>
      <c r="O291" s="225" t="str">
        <f t="shared" si="72"/>
        <v/>
      </c>
      <c r="P291" s="225" t="str">
        <f t="shared" si="73"/>
        <v/>
      </c>
      <c r="Q291" s="225" t="str">
        <f t="shared" si="74"/>
        <v/>
      </c>
      <c r="R291" s="225" t="str">
        <f t="shared" si="75"/>
        <v/>
      </c>
      <c r="S291" s="37"/>
    </row>
    <row r="292" spans="1:19" ht="25.5" hidden="1" outlineLevel="1" x14ac:dyDescent="0.2">
      <c r="A292" s="222" t="s">
        <v>350</v>
      </c>
      <c r="B292" s="207" t="s">
        <v>888</v>
      </c>
      <c r="C292" s="14">
        <v>1</v>
      </c>
      <c r="D292" s="86" t="str">
        <f t="shared" si="61"/>
        <v>-</v>
      </c>
      <c r="E292" s="225" t="str">
        <f t="shared" si="62"/>
        <v/>
      </c>
      <c r="F292" s="225" t="str">
        <f t="shared" si="63"/>
        <v/>
      </c>
      <c r="G292" s="225" t="str">
        <f t="shared" si="64"/>
        <v/>
      </c>
      <c r="H292" s="225" t="str">
        <f t="shared" si="65"/>
        <v/>
      </c>
      <c r="I292" s="225" t="str">
        <f t="shared" si="66"/>
        <v/>
      </c>
      <c r="J292" s="225" t="str">
        <f t="shared" si="67"/>
        <v/>
      </c>
      <c r="K292" s="225" t="str">
        <f t="shared" si="68"/>
        <v/>
      </c>
      <c r="L292" s="225" t="str">
        <f t="shared" si="69"/>
        <v/>
      </c>
      <c r="M292" s="225" t="str">
        <f t="shared" si="70"/>
        <v/>
      </c>
      <c r="N292" s="225" t="str">
        <f t="shared" si="71"/>
        <v/>
      </c>
      <c r="O292" s="225" t="str">
        <f t="shared" si="72"/>
        <v/>
      </c>
      <c r="P292" s="225" t="str">
        <f t="shared" si="73"/>
        <v/>
      </c>
      <c r="Q292" s="225" t="str">
        <f t="shared" si="74"/>
        <v/>
      </c>
      <c r="R292" s="225" t="str">
        <f t="shared" si="75"/>
        <v/>
      </c>
      <c r="S292" s="37"/>
    </row>
    <row r="293" spans="1:19" s="83" customFormat="1" ht="39" hidden="1" outlineLevel="1" thickBot="1" x14ac:dyDescent="0.25">
      <c r="A293" s="222" t="s">
        <v>351</v>
      </c>
      <c r="B293" s="207" t="s">
        <v>944</v>
      </c>
      <c r="C293" s="14">
        <v>1</v>
      </c>
      <c r="D293" s="86" t="str">
        <f t="shared" si="61"/>
        <v>-</v>
      </c>
      <c r="E293" s="225" t="str">
        <f t="shared" si="62"/>
        <v/>
      </c>
      <c r="F293" s="225" t="str">
        <f t="shared" si="63"/>
        <v/>
      </c>
      <c r="G293" s="225" t="str">
        <f t="shared" si="64"/>
        <v/>
      </c>
      <c r="H293" s="225" t="str">
        <f t="shared" si="65"/>
        <v/>
      </c>
      <c r="I293" s="225" t="str">
        <f t="shared" si="66"/>
        <v/>
      </c>
      <c r="J293" s="225" t="str">
        <f t="shared" si="67"/>
        <v/>
      </c>
      <c r="K293" s="225" t="str">
        <f t="shared" si="68"/>
        <v/>
      </c>
      <c r="L293" s="225" t="str">
        <f t="shared" si="69"/>
        <v/>
      </c>
      <c r="M293" s="225" t="str">
        <f t="shared" si="70"/>
        <v/>
      </c>
      <c r="N293" s="225" t="str">
        <f t="shared" si="71"/>
        <v/>
      </c>
      <c r="O293" s="225" t="str">
        <f t="shared" si="72"/>
        <v/>
      </c>
      <c r="P293" s="225" t="str">
        <f t="shared" si="73"/>
        <v/>
      </c>
      <c r="Q293" s="225" t="str">
        <f t="shared" si="74"/>
        <v/>
      </c>
      <c r="R293" s="225" t="str">
        <f t="shared" si="75"/>
        <v/>
      </c>
      <c r="S293" s="82"/>
    </row>
    <row r="294" spans="1:19" ht="51" hidden="1" outlineLevel="1" x14ac:dyDescent="0.2">
      <c r="A294" s="222" t="s">
        <v>352</v>
      </c>
      <c r="B294" s="207" t="s">
        <v>945</v>
      </c>
      <c r="C294" s="14">
        <v>1</v>
      </c>
      <c r="D294" s="86" t="str">
        <f t="shared" si="61"/>
        <v>-</v>
      </c>
      <c r="E294" s="225" t="str">
        <f t="shared" si="62"/>
        <v/>
      </c>
      <c r="F294" s="225" t="str">
        <f t="shared" si="63"/>
        <v/>
      </c>
      <c r="G294" s="225" t="str">
        <f t="shared" si="64"/>
        <v/>
      </c>
      <c r="H294" s="225" t="str">
        <f t="shared" si="65"/>
        <v/>
      </c>
      <c r="I294" s="225" t="str">
        <f t="shared" si="66"/>
        <v/>
      </c>
      <c r="J294" s="225" t="str">
        <f t="shared" si="67"/>
        <v/>
      </c>
      <c r="K294" s="225" t="str">
        <f t="shared" si="68"/>
        <v/>
      </c>
      <c r="L294" s="225" t="str">
        <f t="shared" si="69"/>
        <v/>
      </c>
      <c r="M294" s="225" t="str">
        <f t="shared" si="70"/>
        <v/>
      </c>
      <c r="N294" s="225" t="str">
        <f t="shared" si="71"/>
        <v/>
      </c>
      <c r="O294" s="225" t="str">
        <f t="shared" si="72"/>
        <v/>
      </c>
      <c r="P294" s="225" t="str">
        <f t="shared" si="73"/>
        <v/>
      </c>
      <c r="Q294" s="225" t="str">
        <f t="shared" si="74"/>
        <v/>
      </c>
      <c r="R294" s="225" t="str">
        <f t="shared" si="75"/>
        <v/>
      </c>
      <c r="S294" s="81"/>
    </row>
    <row r="295" spans="1:19" ht="38.25" hidden="1" outlineLevel="1" x14ac:dyDescent="0.2">
      <c r="A295" s="222" t="s">
        <v>353</v>
      </c>
      <c r="B295" s="207" t="s">
        <v>886</v>
      </c>
      <c r="C295" s="14">
        <v>3</v>
      </c>
      <c r="D295" s="86" t="str">
        <f t="shared" si="61"/>
        <v>-</v>
      </c>
      <c r="E295" s="225" t="str">
        <f t="shared" si="62"/>
        <v/>
      </c>
      <c r="F295" s="225" t="str">
        <f t="shared" si="63"/>
        <v/>
      </c>
      <c r="G295" s="225" t="str">
        <f t="shared" si="64"/>
        <v/>
      </c>
      <c r="H295" s="225" t="str">
        <f t="shared" si="65"/>
        <v/>
      </c>
      <c r="I295" s="225" t="str">
        <f t="shared" si="66"/>
        <v/>
      </c>
      <c r="J295" s="225" t="str">
        <f t="shared" si="67"/>
        <v/>
      </c>
      <c r="K295" s="225" t="str">
        <f t="shared" si="68"/>
        <v/>
      </c>
      <c r="L295" s="225" t="str">
        <f t="shared" si="69"/>
        <v/>
      </c>
      <c r="M295" s="225" t="str">
        <f t="shared" si="70"/>
        <v/>
      </c>
      <c r="N295" s="225" t="str">
        <f t="shared" si="71"/>
        <v/>
      </c>
      <c r="O295" s="225" t="str">
        <f t="shared" si="72"/>
        <v/>
      </c>
      <c r="P295" s="225" t="str">
        <f t="shared" si="73"/>
        <v/>
      </c>
      <c r="Q295" s="225" t="str">
        <f t="shared" si="74"/>
        <v/>
      </c>
      <c r="R295" s="225" t="str">
        <f t="shared" si="75"/>
        <v/>
      </c>
      <c r="S295" s="37"/>
    </row>
    <row r="296" spans="1:19" ht="25.5" hidden="1" outlineLevel="1" x14ac:dyDescent="0.2">
      <c r="A296" s="222" t="s">
        <v>354</v>
      </c>
      <c r="B296" s="207" t="s">
        <v>946</v>
      </c>
      <c r="C296" s="14">
        <v>1</v>
      </c>
      <c r="D296" s="40" t="str">
        <f t="shared" si="61"/>
        <v>-</v>
      </c>
      <c r="E296" s="225" t="str">
        <f t="shared" si="62"/>
        <v/>
      </c>
      <c r="F296" s="225" t="str">
        <f t="shared" si="63"/>
        <v/>
      </c>
      <c r="G296" s="225" t="str">
        <f t="shared" si="64"/>
        <v/>
      </c>
      <c r="H296" s="225" t="str">
        <f t="shared" si="65"/>
        <v/>
      </c>
      <c r="I296" s="225" t="str">
        <f t="shared" si="66"/>
        <v/>
      </c>
      <c r="J296" s="225" t="str">
        <f t="shared" si="67"/>
        <v/>
      </c>
      <c r="K296" s="225" t="str">
        <f t="shared" si="68"/>
        <v/>
      </c>
      <c r="L296" s="225" t="str">
        <f t="shared" si="69"/>
        <v/>
      </c>
      <c r="M296" s="225" t="str">
        <f t="shared" si="70"/>
        <v/>
      </c>
      <c r="N296" s="225" t="str">
        <f t="shared" si="71"/>
        <v/>
      </c>
      <c r="O296" s="225" t="str">
        <f t="shared" si="72"/>
        <v/>
      </c>
      <c r="P296" s="225" t="str">
        <f t="shared" si="73"/>
        <v/>
      </c>
      <c r="Q296" s="225" t="str">
        <f t="shared" si="74"/>
        <v/>
      </c>
      <c r="R296" s="225" t="str">
        <f t="shared" si="75"/>
        <v/>
      </c>
      <c r="S296" s="37"/>
    </row>
    <row r="297" spans="1:19" ht="38.25" hidden="1" outlineLevel="1" x14ac:dyDescent="0.2">
      <c r="A297" s="222" t="s">
        <v>355</v>
      </c>
      <c r="B297" s="207" t="s">
        <v>889</v>
      </c>
      <c r="C297" s="14">
        <v>1</v>
      </c>
      <c r="D297" s="40" t="str">
        <f t="shared" si="61"/>
        <v>-</v>
      </c>
      <c r="E297" s="225" t="str">
        <f t="shared" si="62"/>
        <v/>
      </c>
      <c r="F297" s="225" t="str">
        <f t="shared" si="63"/>
        <v/>
      </c>
      <c r="G297" s="225" t="str">
        <f t="shared" si="64"/>
        <v/>
      </c>
      <c r="H297" s="225" t="str">
        <f t="shared" si="65"/>
        <v/>
      </c>
      <c r="I297" s="225" t="str">
        <f t="shared" si="66"/>
        <v/>
      </c>
      <c r="J297" s="225" t="str">
        <f t="shared" si="67"/>
        <v/>
      </c>
      <c r="K297" s="225" t="str">
        <f t="shared" si="68"/>
        <v/>
      </c>
      <c r="L297" s="225" t="str">
        <f t="shared" si="69"/>
        <v/>
      </c>
      <c r="M297" s="225" t="str">
        <f t="shared" si="70"/>
        <v/>
      </c>
      <c r="N297" s="225" t="str">
        <f t="shared" si="71"/>
        <v/>
      </c>
      <c r="O297" s="225" t="str">
        <f t="shared" si="72"/>
        <v/>
      </c>
      <c r="P297" s="225" t="str">
        <f t="shared" si="73"/>
        <v/>
      </c>
      <c r="Q297" s="225" t="str">
        <f t="shared" si="74"/>
        <v/>
      </c>
      <c r="R297" s="225" t="str">
        <f t="shared" si="75"/>
        <v/>
      </c>
      <c r="S297" s="37"/>
    </row>
    <row r="298" spans="1:19" ht="51" hidden="1" outlineLevel="1" x14ac:dyDescent="0.2">
      <c r="A298" s="212" t="s">
        <v>356</v>
      </c>
      <c r="B298" s="206" t="s">
        <v>947</v>
      </c>
      <c r="C298" s="14">
        <v>3</v>
      </c>
      <c r="D298" s="40" t="str">
        <f t="shared" si="61"/>
        <v>-</v>
      </c>
      <c r="E298" s="225" t="str">
        <f t="shared" si="62"/>
        <v/>
      </c>
      <c r="F298" s="225" t="str">
        <f t="shared" si="63"/>
        <v/>
      </c>
      <c r="G298" s="225" t="str">
        <f t="shared" si="64"/>
        <v/>
      </c>
      <c r="H298" s="225" t="str">
        <f t="shared" si="65"/>
        <v/>
      </c>
      <c r="I298" s="225" t="str">
        <f t="shared" si="66"/>
        <v/>
      </c>
      <c r="J298" s="225" t="str">
        <f t="shared" si="67"/>
        <v/>
      </c>
      <c r="K298" s="225" t="str">
        <f t="shared" si="68"/>
        <v/>
      </c>
      <c r="L298" s="225" t="str">
        <f t="shared" si="69"/>
        <v/>
      </c>
      <c r="M298" s="225" t="str">
        <f t="shared" si="70"/>
        <v/>
      </c>
      <c r="N298" s="225" t="str">
        <f t="shared" si="71"/>
        <v/>
      </c>
      <c r="O298" s="225" t="str">
        <f t="shared" si="72"/>
        <v/>
      </c>
      <c r="P298" s="225" t="str">
        <f t="shared" si="73"/>
        <v/>
      </c>
      <c r="Q298" s="225" t="str">
        <f t="shared" si="74"/>
        <v/>
      </c>
      <c r="R298" s="225" t="str">
        <f t="shared" si="75"/>
        <v/>
      </c>
      <c r="S298" s="37"/>
    </row>
    <row r="299" spans="1:19" collapsed="1" x14ac:dyDescent="0.2">
      <c r="A299" s="222">
        <v>9.9</v>
      </c>
      <c r="B299" s="204" t="s">
        <v>890</v>
      </c>
      <c r="C299" s="14">
        <v>0</v>
      </c>
      <c r="D299" s="79">
        <f>SUM(D300:D303)</f>
        <v>0</v>
      </c>
      <c r="E299" s="225" t="str">
        <f t="shared" si="62"/>
        <v>N/A</v>
      </c>
      <c r="F299" s="225" t="str">
        <f t="shared" si="63"/>
        <v>N/A</v>
      </c>
      <c r="G299" s="225" t="str">
        <f t="shared" si="64"/>
        <v>N/A</v>
      </c>
      <c r="H299" s="225" t="str">
        <f t="shared" si="65"/>
        <v>N/A</v>
      </c>
      <c r="I299" s="225" t="str">
        <f t="shared" si="66"/>
        <v>N/A</v>
      </c>
      <c r="J299" s="225" t="str">
        <f t="shared" si="67"/>
        <v>N/A</v>
      </c>
      <c r="K299" s="225" t="str">
        <f t="shared" si="68"/>
        <v>N/A</v>
      </c>
      <c r="L299" s="225" t="str">
        <f t="shared" si="69"/>
        <v>N/A</v>
      </c>
      <c r="M299" s="225" t="str">
        <f t="shared" si="70"/>
        <v>N/A</v>
      </c>
      <c r="N299" s="225" t="str">
        <f t="shared" si="71"/>
        <v>N/A</v>
      </c>
      <c r="O299" s="225" t="str">
        <f t="shared" si="72"/>
        <v>N/A</v>
      </c>
      <c r="P299" s="225" t="str">
        <f t="shared" si="73"/>
        <v>N/A</v>
      </c>
      <c r="Q299" s="225" t="str">
        <f t="shared" si="74"/>
        <v>N/A</v>
      </c>
      <c r="R299" s="225" t="str">
        <f t="shared" si="75"/>
        <v>N/A</v>
      </c>
      <c r="S299" s="37"/>
    </row>
    <row r="300" spans="1:19" ht="25.5" hidden="1" outlineLevel="1" x14ac:dyDescent="0.2">
      <c r="A300" s="222" t="s">
        <v>357</v>
      </c>
      <c r="B300" s="207" t="s">
        <v>358</v>
      </c>
      <c r="C300" s="14">
        <v>3</v>
      </c>
      <c r="D300" s="40" t="str">
        <f t="shared" si="61"/>
        <v>-</v>
      </c>
      <c r="E300" s="225" t="str">
        <f t="shared" si="62"/>
        <v/>
      </c>
      <c r="F300" s="225" t="str">
        <f t="shared" si="63"/>
        <v/>
      </c>
      <c r="G300" s="225" t="str">
        <f t="shared" si="64"/>
        <v/>
      </c>
      <c r="H300" s="225" t="str">
        <f t="shared" si="65"/>
        <v/>
      </c>
      <c r="I300" s="225" t="str">
        <f t="shared" si="66"/>
        <v/>
      </c>
      <c r="J300" s="225" t="str">
        <f t="shared" si="67"/>
        <v/>
      </c>
      <c r="K300" s="225" t="str">
        <f t="shared" si="68"/>
        <v/>
      </c>
      <c r="L300" s="225" t="str">
        <f t="shared" si="69"/>
        <v/>
      </c>
      <c r="M300" s="225" t="str">
        <f t="shared" si="70"/>
        <v/>
      </c>
      <c r="N300" s="225" t="str">
        <f t="shared" si="71"/>
        <v/>
      </c>
      <c r="O300" s="225" t="str">
        <f t="shared" si="72"/>
        <v/>
      </c>
      <c r="P300" s="225" t="str">
        <f t="shared" si="73"/>
        <v/>
      </c>
      <c r="Q300" s="225" t="str">
        <f t="shared" si="74"/>
        <v/>
      </c>
      <c r="R300" s="225" t="str">
        <f t="shared" si="75"/>
        <v/>
      </c>
      <c r="S300" s="39"/>
    </row>
    <row r="301" spans="1:19" hidden="1" outlineLevel="1" x14ac:dyDescent="0.2">
      <c r="A301" s="222" t="s">
        <v>359</v>
      </c>
      <c r="B301" s="207" t="s">
        <v>360</v>
      </c>
      <c r="C301" s="14">
        <v>1</v>
      </c>
      <c r="D301" s="40" t="str">
        <f t="shared" si="61"/>
        <v>-</v>
      </c>
      <c r="E301" s="225" t="str">
        <f t="shared" si="62"/>
        <v/>
      </c>
      <c r="F301" s="225" t="str">
        <f t="shared" si="63"/>
        <v/>
      </c>
      <c r="G301" s="225" t="str">
        <f t="shared" si="64"/>
        <v/>
      </c>
      <c r="H301" s="225" t="str">
        <f t="shared" si="65"/>
        <v/>
      </c>
      <c r="I301" s="225" t="str">
        <f t="shared" si="66"/>
        <v/>
      </c>
      <c r="J301" s="225" t="str">
        <f t="shared" si="67"/>
        <v/>
      </c>
      <c r="K301" s="225" t="str">
        <f t="shared" si="68"/>
        <v/>
      </c>
      <c r="L301" s="225" t="str">
        <f t="shared" si="69"/>
        <v/>
      </c>
      <c r="M301" s="225" t="str">
        <f t="shared" si="70"/>
        <v/>
      </c>
      <c r="N301" s="225" t="str">
        <f t="shared" si="71"/>
        <v/>
      </c>
      <c r="O301" s="225" t="str">
        <f t="shared" si="72"/>
        <v/>
      </c>
      <c r="P301" s="225" t="str">
        <f t="shared" si="73"/>
        <v/>
      </c>
      <c r="Q301" s="225" t="str">
        <f t="shared" si="74"/>
        <v/>
      </c>
      <c r="R301" s="225" t="str">
        <f t="shared" si="75"/>
        <v/>
      </c>
      <c r="S301" s="37"/>
    </row>
    <row r="302" spans="1:19" ht="25.5" hidden="1" outlineLevel="1" x14ac:dyDescent="0.2">
      <c r="A302" s="222" t="s">
        <v>361</v>
      </c>
      <c r="B302" s="207" t="s">
        <v>362</v>
      </c>
      <c r="C302" s="14">
        <v>1</v>
      </c>
      <c r="D302" s="40" t="str">
        <f t="shared" si="61"/>
        <v>-</v>
      </c>
      <c r="E302" s="225" t="str">
        <f t="shared" si="62"/>
        <v/>
      </c>
      <c r="F302" s="225" t="str">
        <f t="shared" si="63"/>
        <v/>
      </c>
      <c r="G302" s="225" t="str">
        <f t="shared" si="64"/>
        <v/>
      </c>
      <c r="H302" s="225" t="str">
        <f t="shared" si="65"/>
        <v/>
      </c>
      <c r="I302" s="225" t="str">
        <f t="shared" si="66"/>
        <v/>
      </c>
      <c r="J302" s="225" t="str">
        <f t="shared" si="67"/>
        <v/>
      </c>
      <c r="K302" s="225" t="str">
        <f t="shared" si="68"/>
        <v/>
      </c>
      <c r="L302" s="225" t="str">
        <f t="shared" si="69"/>
        <v/>
      </c>
      <c r="M302" s="225" t="str">
        <f t="shared" si="70"/>
        <v/>
      </c>
      <c r="N302" s="225" t="str">
        <f t="shared" si="71"/>
        <v/>
      </c>
      <c r="O302" s="225" t="str">
        <f t="shared" si="72"/>
        <v/>
      </c>
      <c r="P302" s="225" t="str">
        <f t="shared" si="73"/>
        <v/>
      </c>
      <c r="Q302" s="225" t="str">
        <f t="shared" si="74"/>
        <v/>
      </c>
      <c r="R302" s="225" t="str">
        <f t="shared" si="75"/>
        <v/>
      </c>
      <c r="S302" s="37"/>
    </row>
    <row r="303" spans="1:19" ht="25.5" hidden="1" outlineLevel="1" x14ac:dyDescent="0.2">
      <c r="A303" s="222" t="s">
        <v>363</v>
      </c>
      <c r="B303" s="207" t="s">
        <v>364</v>
      </c>
      <c r="C303" s="14">
        <v>1</v>
      </c>
      <c r="D303" s="40" t="str">
        <f t="shared" si="61"/>
        <v>-</v>
      </c>
      <c r="E303" s="225" t="str">
        <f t="shared" si="62"/>
        <v/>
      </c>
      <c r="F303" s="225" t="str">
        <f t="shared" si="63"/>
        <v/>
      </c>
      <c r="G303" s="225" t="str">
        <f t="shared" si="64"/>
        <v/>
      </c>
      <c r="H303" s="225" t="str">
        <f t="shared" si="65"/>
        <v/>
      </c>
      <c r="I303" s="225" t="str">
        <f t="shared" si="66"/>
        <v/>
      </c>
      <c r="J303" s="225" t="str">
        <f t="shared" si="67"/>
        <v/>
      </c>
      <c r="K303" s="225" t="str">
        <f t="shared" si="68"/>
        <v/>
      </c>
      <c r="L303" s="225" t="str">
        <f t="shared" si="69"/>
        <v/>
      </c>
      <c r="M303" s="225" t="str">
        <f t="shared" si="70"/>
        <v/>
      </c>
      <c r="N303" s="225" t="str">
        <f t="shared" si="71"/>
        <v/>
      </c>
      <c r="O303" s="225" t="str">
        <f t="shared" si="72"/>
        <v/>
      </c>
      <c r="P303" s="225" t="str">
        <f t="shared" si="73"/>
        <v/>
      </c>
      <c r="Q303" s="225" t="str">
        <f t="shared" si="74"/>
        <v/>
      </c>
      <c r="R303" s="225" t="str">
        <f t="shared" si="75"/>
        <v/>
      </c>
      <c r="S303" s="37"/>
    </row>
    <row r="304" spans="1:19" ht="38.25" collapsed="1" x14ac:dyDescent="0.2">
      <c r="A304" s="222">
        <v>10</v>
      </c>
      <c r="B304" s="204" t="s">
        <v>365</v>
      </c>
      <c r="C304" s="14">
        <v>0</v>
      </c>
      <c r="D304" s="235">
        <f>SUM(D305:D329)</f>
        <v>0</v>
      </c>
      <c r="E304" s="225" t="str">
        <f t="shared" si="62"/>
        <v>N/A</v>
      </c>
      <c r="F304" s="225" t="str">
        <f t="shared" si="63"/>
        <v>N/A</v>
      </c>
      <c r="G304" s="225" t="str">
        <f t="shared" si="64"/>
        <v>N/A</v>
      </c>
      <c r="H304" s="225" t="str">
        <f t="shared" si="65"/>
        <v>N/A</v>
      </c>
      <c r="I304" s="225" t="str">
        <f t="shared" si="66"/>
        <v>N/A</v>
      </c>
      <c r="J304" s="225" t="str">
        <f t="shared" si="67"/>
        <v>N/A</v>
      </c>
      <c r="K304" s="225" t="str">
        <f t="shared" si="68"/>
        <v>N/A</v>
      </c>
      <c r="L304" s="225" t="str">
        <f t="shared" si="69"/>
        <v>N/A</v>
      </c>
      <c r="M304" s="225" t="str">
        <f t="shared" si="70"/>
        <v>N/A</v>
      </c>
      <c r="N304" s="225" t="str">
        <f t="shared" si="71"/>
        <v>N/A</v>
      </c>
      <c r="O304" s="225" t="str">
        <f t="shared" si="72"/>
        <v>N/A</v>
      </c>
      <c r="P304" s="225" t="str">
        <f t="shared" si="73"/>
        <v>N/A</v>
      </c>
      <c r="Q304" s="225" t="str">
        <f t="shared" si="74"/>
        <v>N/A</v>
      </c>
      <c r="R304" s="225" t="str">
        <f t="shared" si="75"/>
        <v>N/A</v>
      </c>
      <c r="S304" s="37"/>
    </row>
    <row r="305" spans="1:19" ht="51" hidden="1" outlineLevel="1" x14ac:dyDescent="0.2">
      <c r="A305" s="222">
        <v>10.1</v>
      </c>
      <c r="B305" s="204" t="s">
        <v>1003</v>
      </c>
      <c r="C305" s="14">
        <v>1</v>
      </c>
      <c r="D305" s="40" t="str">
        <f t="shared" si="61"/>
        <v>-</v>
      </c>
      <c r="E305" s="225" t="str">
        <f t="shared" si="62"/>
        <v/>
      </c>
      <c r="F305" s="225" t="str">
        <f t="shared" si="63"/>
        <v/>
      </c>
      <c r="G305" s="225" t="str">
        <f t="shared" si="64"/>
        <v/>
      </c>
      <c r="H305" s="225" t="str">
        <f t="shared" si="65"/>
        <v/>
      </c>
      <c r="I305" s="225" t="str">
        <f t="shared" si="66"/>
        <v/>
      </c>
      <c r="J305" s="225" t="str">
        <f t="shared" si="67"/>
        <v/>
      </c>
      <c r="K305" s="225" t="str">
        <f t="shared" si="68"/>
        <v/>
      </c>
      <c r="L305" s="225" t="str">
        <f t="shared" si="69"/>
        <v/>
      </c>
      <c r="M305" s="225" t="str">
        <f t="shared" si="70"/>
        <v/>
      </c>
      <c r="N305" s="225" t="str">
        <f t="shared" si="71"/>
        <v/>
      </c>
      <c r="O305" s="225" t="str">
        <f t="shared" si="72"/>
        <v/>
      </c>
      <c r="P305" s="225" t="str">
        <f t="shared" si="73"/>
        <v/>
      </c>
      <c r="Q305" s="225" t="str">
        <f t="shared" si="74"/>
        <v/>
      </c>
      <c r="R305" s="225" t="str">
        <f t="shared" si="75"/>
        <v/>
      </c>
      <c r="S305" s="39"/>
    </row>
    <row r="306" spans="1:19" ht="63.75" hidden="1" outlineLevel="1" x14ac:dyDescent="0.2">
      <c r="A306" s="212" t="s">
        <v>366</v>
      </c>
      <c r="B306" s="206" t="s">
        <v>367</v>
      </c>
      <c r="C306" s="14">
        <v>3</v>
      </c>
      <c r="D306" s="40" t="str">
        <f t="shared" si="61"/>
        <v>-</v>
      </c>
      <c r="E306" s="225" t="str">
        <f t="shared" si="62"/>
        <v/>
      </c>
      <c r="F306" s="225" t="str">
        <f t="shared" si="63"/>
        <v/>
      </c>
      <c r="G306" s="225" t="str">
        <f t="shared" si="64"/>
        <v/>
      </c>
      <c r="H306" s="225" t="str">
        <f t="shared" si="65"/>
        <v/>
      </c>
      <c r="I306" s="225" t="str">
        <f t="shared" si="66"/>
        <v/>
      </c>
      <c r="J306" s="225" t="str">
        <f t="shared" si="67"/>
        <v/>
      </c>
      <c r="K306" s="225" t="str">
        <f t="shared" si="68"/>
        <v/>
      </c>
      <c r="L306" s="225" t="str">
        <f t="shared" si="69"/>
        <v/>
      </c>
      <c r="M306" s="225" t="str">
        <f t="shared" si="70"/>
        <v/>
      </c>
      <c r="N306" s="225" t="str">
        <f t="shared" si="71"/>
        <v/>
      </c>
      <c r="O306" s="225" t="str">
        <f t="shared" si="72"/>
        <v/>
      </c>
      <c r="P306" s="225" t="str">
        <f t="shared" si="73"/>
        <v/>
      </c>
      <c r="Q306" s="225" t="str">
        <f t="shared" si="74"/>
        <v/>
      </c>
      <c r="R306" s="225" t="str">
        <f t="shared" si="75"/>
        <v/>
      </c>
      <c r="S306" s="37"/>
    </row>
    <row r="307" spans="1:19" ht="51" hidden="1" outlineLevel="1" x14ac:dyDescent="0.2">
      <c r="A307" s="212" t="s">
        <v>368</v>
      </c>
      <c r="B307" s="206" t="s">
        <v>948</v>
      </c>
      <c r="C307" s="14">
        <v>1</v>
      </c>
      <c r="D307" s="40" t="str">
        <f t="shared" si="61"/>
        <v>-</v>
      </c>
      <c r="E307" s="225" t="str">
        <f t="shared" si="62"/>
        <v/>
      </c>
      <c r="F307" s="225" t="str">
        <f t="shared" si="63"/>
        <v/>
      </c>
      <c r="G307" s="225" t="str">
        <f t="shared" si="64"/>
        <v/>
      </c>
      <c r="H307" s="225" t="str">
        <f t="shared" si="65"/>
        <v/>
      </c>
      <c r="I307" s="225" t="str">
        <f t="shared" si="66"/>
        <v/>
      </c>
      <c r="J307" s="225" t="str">
        <f t="shared" si="67"/>
        <v/>
      </c>
      <c r="K307" s="225" t="str">
        <f t="shared" si="68"/>
        <v/>
      </c>
      <c r="L307" s="225" t="str">
        <f t="shared" si="69"/>
        <v/>
      </c>
      <c r="M307" s="225" t="str">
        <f t="shared" si="70"/>
        <v/>
      </c>
      <c r="N307" s="225" t="str">
        <f t="shared" si="71"/>
        <v/>
      </c>
      <c r="O307" s="225" t="str">
        <f t="shared" si="72"/>
        <v/>
      </c>
      <c r="P307" s="225" t="str">
        <f t="shared" si="73"/>
        <v/>
      </c>
      <c r="Q307" s="225" t="str">
        <f t="shared" si="74"/>
        <v/>
      </c>
      <c r="R307" s="225" t="str">
        <f t="shared" si="75"/>
        <v/>
      </c>
      <c r="S307" s="37"/>
    </row>
    <row r="308" spans="1:19" ht="25.5" hidden="1" outlineLevel="1" x14ac:dyDescent="0.2">
      <c r="A308" s="212" t="s">
        <v>369</v>
      </c>
      <c r="B308" s="206" t="s">
        <v>370</v>
      </c>
      <c r="C308" s="14">
        <v>3</v>
      </c>
      <c r="D308" s="40" t="str">
        <f t="shared" si="61"/>
        <v>-</v>
      </c>
      <c r="E308" s="225" t="str">
        <f t="shared" si="62"/>
        <v/>
      </c>
      <c r="F308" s="225" t="str">
        <f t="shared" si="63"/>
        <v/>
      </c>
      <c r="G308" s="225" t="str">
        <f t="shared" si="64"/>
        <v/>
      </c>
      <c r="H308" s="225" t="str">
        <f t="shared" si="65"/>
        <v/>
      </c>
      <c r="I308" s="225" t="str">
        <f t="shared" si="66"/>
        <v/>
      </c>
      <c r="J308" s="225" t="str">
        <f t="shared" si="67"/>
        <v/>
      </c>
      <c r="K308" s="225" t="str">
        <f t="shared" si="68"/>
        <v/>
      </c>
      <c r="L308" s="225" t="str">
        <f t="shared" si="69"/>
        <v/>
      </c>
      <c r="M308" s="225" t="str">
        <f t="shared" si="70"/>
        <v/>
      </c>
      <c r="N308" s="225" t="str">
        <f t="shared" si="71"/>
        <v/>
      </c>
      <c r="O308" s="225" t="str">
        <f t="shared" si="72"/>
        <v/>
      </c>
      <c r="P308" s="225" t="str">
        <f t="shared" si="73"/>
        <v/>
      </c>
      <c r="Q308" s="225" t="str">
        <f t="shared" si="74"/>
        <v/>
      </c>
      <c r="R308" s="225" t="str">
        <f t="shared" si="75"/>
        <v/>
      </c>
      <c r="S308" s="37"/>
    </row>
    <row r="309" spans="1:19" ht="38.25" hidden="1" outlineLevel="1" x14ac:dyDescent="0.2">
      <c r="A309" s="212" t="s">
        <v>371</v>
      </c>
      <c r="B309" s="206" t="s">
        <v>372</v>
      </c>
      <c r="C309" s="14">
        <v>1</v>
      </c>
      <c r="D309" s="40" t="str">
        <f t="shared" si="61"/>
        <v>-</v>
      </c>
      <c r="E309" s="225" t="str">
        <f t="shared" si="62"/>
        <v/>
      </c>
      <c r="F309" s="225" t="str">
        <f t="shared" si="63"/>
        <v/>
      </c>
      <c r="G309" s="225" t="str">
        <f t="shared" si="64"/>
        <v/>
      </c>
      <c r="H309" s="225" t="str">
        <f t="shared" si="65"/>
        <v/>
      </c>
      <c r="I309" s="225" t="str">
        <f t="shared" si="66"/>
        <v/>
      </c>
      <c r="J309" s="225" t="str">
        <f t="shared" si="67"/>
        <v/>
      </c>
      <c r="K309" s="225" t="str">
        <f t="shared" si="68"/>
        <v/>
      </c>
      <c r="L309" s="225" t="str">
        <f t="shared" si="69"/>
        <v/>
      </c>
      <c r="M309" s="225" t="str">
        <f t="shared" si="70"/>
        <v/>
      </c>
      <c r="N309" s="225" t="str">
        <f t="shared" si="71"/>
        <v/>
      </c>
      <c r="O309" s="225" t="str">
        <f t="shared" si="72"/>
        <v/>
      </c>
      <c r="P309" s="225" t="str">
        <f t="shared" si="73"/>
        <v/>
      </c>
      <c r="Q309" s="225" t="str">
        <f t="shared" si="74"/>
        <v/>
      </c>
      <c r="R309" s="225" t="str">
        <f t="shared" si="75"/>
        <v/>
      </c>
      <c r="S309" s="37"/>
    </row>
    <row r="310" spans="1:19" ht="38.25" hidden="1" outlineLevel="1" x14ac:dyDescent="0.2">
      <c r="A310" s="222">
        <v>10.199999999999999</v>
      </c>
      <c r="B310" s="204" t="s">
        <v>891</v>
      </c>
      <c r="C310" s="14">
        <v>0</v>
      </c>
      <c r="D310" s="38"/>
      <c r="E310" s="225" t="str">
        <f t="shared" si="62"/>
        <v>N/A</v>
      </c>
      <c r="F310" s="225" t="str">
        <f t="shared" si="63"/>
        <v>N/A</v>
      </c>
      <c r="G310" s="225" t="str">
        <f t="shared" si="64"/>
        <v>N/A</v>
      </c>
      <c r="H310" s="225" t="str">
        <f t="shared" si="65"/>
        <v>N/A</v>
      </c>
      <c r="I310" s="225" t="str">
        <f t="shared" si="66"/>
        <v>N/A</v>
      </c>
      <c r="J310" s="225" t="str">
        <f t="shared" si="67"/>
        <v>N/A</v>
      </c>
      <c r="K310" s="225" t="str">
        <f t="shared" si="68"/>
        <v>N/A</v>
      </c>
      <c r="L310" s="225" t="str">
        <f t="shared" si="69"/>
        <v>N/A</v>
      </c>
      <c r="M310" s="225" t="str">
        <f t="shared" si="70"/>
        <v>N/A</v>
      </c>
      <c r="N310" s="225" t="str">
        <f t="shared" si="71"/>
        <v>N/A</v>
      </c>
      <c r="O310" s="225" t="str">
        <f t="shared" si="72"/>
        <v>N/A</v>
      </c>
      <c r="P310" s="225" t="str">
        <f t="shared" si="73"/>
        <v>N/A</v>
      </c>
      <c r="Q310" s="225" t="str">
        <f t="shared" si="74"/>
        <v>N/A</v>
      </c>
      <c r="R310" s="225" t="str">
        <f t="shared" si="75"/>
        <v>N/A</v>
      </c>
      <c r="S310" s="37"/>
    </row>
    <row r="311" spans="1:19" ht="38.25" hidden="1" outlineLevel="1" x14ac:dyDescent="0.2">
      <c r="A311" s="222" t="s">
        <v>373</v>
      </c>
      <c r="B311" s="204" t="s">
        <v>1004</v>
      </c>
      <c r="C311" s="14">
        <v>1</v>
      </c>
      <c r="D311" s="40" t="str">
        <f t="shared" si="61"/>
        <v>-</v>
      </c>
      <c r="E311" s="225" t="str">
        <f t="shared" si="62"/>
        <v/>
      </c>
      <c r="F311" s="225" t="str">
        <f t="shared" si="63"/>
        <v/>
      </c>
      <c r="G311" s="225" t="str">
        <f t="shared" si="64"/>
        <v/>
      </c>
      <c r="H311" s="225" t="str">
        <f t="shared" si="65"/>
        <v/>
      </c>
      <c r="I311" s="225" t="str">
        <f t="shared" si="66"/>
        <v/>
      </c>
      <c r="J311" s="225" t="str">
        <f t="shared" si="67"/>
        <v/>
      </c>
      <c r="K311" s="225" t="str">
        <f t="shared" si="68"/>
        <v/>
      </c>
      <c r="L311" s="225" t="str">
        <f t="shared" si="69"/>
        <v/>
      </c>
      <c r="M311" s="225" t="str">
        <f t="shared" si="70"/>
        <v/>
      </c>
      <c r="N311" s="225" t="str">
        <f t="shared" si="71"/>
        <v/>
      </c>
      <c r="O311" s="225" t="str">
        <f t="shared" si="72"/>
        <v/>
      </c>
      <c r="P311" s="225" t="str">
        <f t="shared" si="73"/>
        <v/>
      </c>
      <c r="Q311" s="225" t="str">
        <f t="shared" si="74"/>
        <v/>
      </c>
      <c r="R311" s="225" t="str">
        <f t="shared" si="75"/>
        <v/>
      </c>
      <c r="S311" s="37"/>
    </row>
    <row r="312" spans="1:19" ht="51" hidden="1" outlineLevel="1" x14ac:dyDescent="0.2">
      <c r="A312" s="222" t="s">
        <v>374</v>
      </c>
      <c r="B312" s="204" t="s">
        <v>912</v>
      </c>
      <c r="C312" s="14">
        <v>1</v>
      </c>
      <c r="D312" s="40" t="str">
        <f t="shared" si="61"/>
        <v>-</v>
      </c>
      <c r="E312" s="225" t="str">
        <f t="shared" si="62"/>
        <v/>
      </c>
      <c r="F312" s="225" t="str">
        <f t="shared" si="63"/>
        <v/>
      </c>
      <c r="G312" s="225" t="str">
        <f t="shared" si="64"/>
        <v/>
      </c>
      <c r="H312" s="225" t="str">
        <f t="shared" si="65"/>
        <v/>
      </c>
      <c r="I312" s="225" t="str">
        <f t="shared" si="66"/>
        <v/>
      </c>
      <c r="J312" s="225" t="str">
        <f t="shared" si="67"/>
        <v/>
      </c>
      <c r="K312" s="225" t="str">
        <f t="shared" si="68"/>
        <v/>
      </c>
      <c r="L312" s="225" t="str">
        <f t="shared" si="69"/>
        <v/>
      </c>
      <c r="M312" s="225" t="str">
        <f t="shared" si="70"/>
        <v/>
      </c>
      <c r="N312" s="225" t="str">
        <f t="shared" si="71"/>
        <v/>
      </c>
      <c r="O312" s="225" t="str">
        <f t="shared" si="72"/>
        <v/>
      </c>
      <c r="P312" s="225" t="str">
        <f t="shared" si="73"/>
        <v/>
      </c>
      <c r="Q312" s="225" t="str">
        <f t="shared" si="74"/>
        <v/>
      </c>
      <c r="R312" s="225" t="str">
        <f t="shared" si="75"/>
        <v/>
      </c>
      <c r="S312" s="37"/>
    </row>
    <row r="313" spans="1:19" ht="63.75" hidden="1" outlineLevel="1" x14ac:dyDescent="0.2">
      <c r="A313" s="222" t="s">
        <v>375</v>
      </c>
      <c r="B313" s="204" t="s">
        <v>1005</v>
      </c>
      <c r="C313" s="14">
        <v>1</v>
      </c>
      <c r="D313" s="40" t="str">
        <f>IF(SUM(E313:S313)=0,"-",SUM(E313:S313))</f>
        <v>-</v>
      </c>
      <c r="E313" s="225" t="str">
        <f t="shared" si="62"/>
        <v/>
      </c>
      <c r="F313" s="225" t="str">
        <f t="shared" si="63"/>
        <v/>
      </c>
      <c r="G313" s="225" t="str">
        <f t="shared" si="64"/>
        <v/>
      </c>
      <c r="H313" s="225" t="str">
        <f t="shared" si="65"/>
        <v/>
      </c>
      <c r="I313" s="225" t="str">
        <f t="shared" si="66"/>
        <v/>
      </c>
      <c r="J313" s="225" t="str">
        <f t="shared" si="67"/>
        <v/>
      </c>
      <c r="K313" s="225" t="str">
        <f t="shared" si="68"/>
        <v/>
      </c>
      <c r="L313" s="225" t="str">
        <f t="shared" si="69"/>
        <v/>
      </c>
      <c r="M313" s="225" t="str">
        <f t="shared" si="70"/>
        <v/>
      </c>
      <c r="N313" s="225" t="str">
        <f t="shared" si="71"/>
        <v/>
      </c>
      <c r="O313" s="225" t="str">
        <f t="shared" si="72"/>
        <v/>
      </c>
      <c r="P313" s="225" t="str">
        <f t="shared" si="73"/>
        <v/>
      </c>
      <c r="Q313" s="225" t="str">
        <f t="shared" si="74"/>
        <v/>
      </c>
      <c r="R313" s="225" t="str">
        <f t="shared" si="75"/>
        <v/>
      </c>
      <c r="S313" s="37"/>
    </row>
    <row r="314" spans="1:19" ht="26.25" hidden="1" customHeight="1" outlineLevel="1" x14ac:dyDescent="0.2">
      <c r="A314" s="222" t="s">
        <v>376</v>
      </c>
      <c r="B314" s="204" t="s">
        <v>1006</v>
      </c>
      <c r="C314" s="14">
        <v>1</v>
      </c>
      <c r="D314" s="40" t="str">
        <f>IF(SUM(E314:S314)=0,"-",SUM(E314:S314))</f>
        <v>-</v>
      </c>
      <c r="E314" s="225" t="str">
        <f t="shared" si="62"/>
        <v/>
      </c>
      <c r="F314" s="225" t="str">
        <f t="shared" si="63"/>
        <v/>
      </c>
      <c r="G314" s="225" t="str">
        <f t="shared" si="64"/>
        <v/>
      </c>
      <c r="H314" s="225" t="str">
        <f t="shared" si="65"/>
        <v/>
      </c>
      <c r="I314" s="225" t="str">
        <f t="shared" si="66"/>
        <v/>
      </c>
      <c r="J314" s="225" t="str">
        <f t="shared" si="67"/>
        <v/>
      </c>
      <c r="K314" s="225" t="str">
        <f t="shared" si="68"/>
        <v/>
      </c>
      <c r="L314" s="225" t="str">
        <f t="shared" si="69"/>
        <v/>
      </c>
      <c r="M314" s="225" t="str">
        <f t="shared" si="70"/>
        <v/>
      </c>
      <c r="N314" s="225" t="str">
        <f t="shared" si="71"/>
        <v/>
      </c>
      <c r="O314" s="225" t="str">
        <f t="shared" si="72"/>
        <v/>
      </c>
      <c r="P314" s="225" t="str">
        <f t="shared" si="73"/>
        <v/>
      </c>
      <c r="Q314" s="225" t="str">
        <f t="shared" si="74"/>
        <v/>
      </c>
      <c r="R314" s="225" t="str">
        <f t="shared" si="75"/>
        <v/>
      </c>
      <c r="S314" s="37"/>
    </row>
    <row r="315" spans="1:19" ht="25.5" hidden="1" outlineLevel="1" x14ac:dyDescent="0.2">
      <c r="A315" s="222">
        <v>10.3</v>
      </c>
      <c r="B315" s="204" t="s">
        <v>892</v>
      </c>
      <c r="C315" s="14">
        <v>0</v>
      </c>
      <c r="D315" s="38"/>
      <c r="E315" s="225" t="str">
        <f t="shared" si="62"/>
        <v>N/A</v>
      </c>
      <c r="F315" s="225" t="str">
        <f t="shared" si="63"/>
        <v>N/A</v>
      </c>
      <c r="G315" s="225" t="str">
        <f t="shared" si="64"/>
        <v>N/A</v>
      </c>
      <c r="H315" s="225" t="str">
        <f t="shared" si="65"/>
        <v>N/A</v>
      </c>
      <c r="I315" s="225" t="str">
        <f t="shared" si="66"/>
        <v>N/A</v>
      </c>
      <c r="J315" s="225" t="str">
        <f t="shared" si="67"/>
        <v>N/A</v>
      </c>
      <c r="K315" s="225" t="str">
        <f t="shared" si="68"/>
        <v>N/A</v>
      </c>
      <c r="L315" s="225" t="str">
        <f t="shared" si="69"/>
        <v>N/A</v>
      </c>
      <c r="M315" s="225" t="str">
        <f t="shared" si="70"/>
        <v>N/A</v>
      </c>
      <c r="N315" s="225" t="str">
        <f t="shared" si="71"/>
        <v>N/A</v>
      </c>
      <c r="O315" s="225" t="str">
        <f t="shared" si="72"/>
        <v>N/A</v>
      </c>
      <c r="P315" s="225" t="str">
        <f t="shared" si="73"/>
        <v>N/A</v>
      </c>
      <c r="Q315" s="225" t="str">
        <f t="shared" si="74"/>
        <v>N/A</v>
      </c>
      <c r="R315" s="225" t="str">
        <f t="shared" si="75"/>
        <v>N/A</v>
      </c>
      <c r="S315" s="37"/>
    </row>
    <row r="316" spans="1:19" ht="89.25" hidden="1" outlineLevel="1" x14ac:dyDescent="0.2">
      <c r="A316" s="222" t="s">
        <v>378</v>
      </c>
      <c r="B316" s="204" t="s">
        <v>1025</v>
      </c>
      <c r="C316" s="14">
        <v>1</v>
      </c>
      <c r="D316" s="40" t="str">
        <f t="shared" ref="D316:D329" si="76">IF(SUM(E316:S316)=0,"-",SUM(E316:S316))</f>
        <v>-</v>
      </c>
      <c r="E316" s="225" t="str">
        <f t="shared" si="62"/>
        <v/>
      </c>
      <c r="F316" s="225" t="str">
        <f t="shared" si="63"/>
        <v/>
      </c>
      <c r="G316" s="225" t="str">
        <f t="shared" si="64"/>
        <v/>
      </c>
      <c r="H316" s="225" t="str">
        <f t="shared" si="65"/>
        <v/>
      </c>
      <c r="I316" s="225" t="str">
        <f t="shared" si="66"/>
        <v/>
      </c>
      <c r="J316" s="225" t="str">
        <f t="shared" si="67"/>
        <v/>
      </c>
      <c r="K316" s="225" t="str">
        <f t="shared" si="68"/>
        <v/>
      </c>
      <c r="L316" s="225" t="str">
        <f t="shared" si="69"/>
        <v/>
      </c>
      <c r="M316" s="225" t="str">
        <f t="shared" si="70"/>
        <v/>
      </c>
      <c r="N316" s="225" t="str">
        <f t="shared" si="71"/>
        <v/>
      </c>
      <c r="O316" s="225" t="str">
        <f t="shared" si="72"/>
        <v/>
      </c>
      <c r="P316" s="225" t="str">
        <f t="shared" si="73"/>
        <v/>
      </c>
      <c r="Q316" s="225" t="str">
        <f t="shared" si="74"/>
        <v/>
      </c>
      <c r="R316" s="225" t="str">
        <f t="shared" si="75"/>
        <v/>
      </c>
      <c r="S316" s="37"/>
    </row>
    <row r="317" spans="1:19" ht="51" hidden="1" outlineLevel="1" x14ac:dyDescent="0.2">
      <c r="A317" s="222" t="s">
        <v>379</v>
      </c>
      <c r="B317" s="204" t="s">
        <v>913</v>
      </c>
      <c r="C317" s="14">
        <v>1</v>
      </c>
      <c r="D317" s="40" t="str">
        <f t="shared" si="76"/>
        <v>-</v>
      </c>
      <c r="E317" s="225" t="str">
        <f t="shared" si="62"/>
        <v/>
      </c>
      <c r="F317" s="225" t="str">
        <f t="shared" si="63"/>
        <v/>
      </c>
      <c r="G317" s="225" t="str">
        <f t="shared" si="64"/>
        <v/>
      </c>
      <c r="H317" s="225" t="str">
        <f t="shared" si="65"/>
        <v/>
      </c>
      <c r="I317" s="225" t="str">
        <f t="shared" si="66"/>
        <v/>
      </c>
      <c r="J317" s="225" t="str">
        <f t="shared" si="67"/>
        <v/>
      </c>
      <c r="K317" s="225" t="str">
        <f t="shared" si="68"/>
        <v/>
      </c>
      <c r="L317" s="225" t="str">
        <f t="shared" si="69"/>
        <v/>
      </c>
      <c r="M317" s="225" t="str">
        <f t="shared" si="70"/>
        <v/>
      </c>
      <c r="N317" s="225" t="str">
        <f t="shared" si="71"/>
        <v/>
      </c>
      <c r="O317" s="225" t="str">
        <f t="shared" si="72"/>
        <v/>
      </c>
      <c r="P317" s="225" t="str">
        <f t="shared" si="73"/>
        <v/>
      </c>
      <c r="Q317" s="225" t="str">
        <f t="shared" si="74"/>
        <v/>
      </c>
      <c r="R317" s="225" t="str">
        <f t="shared" si="75"/>
        <v/>
      </c>
      <c r="S317" s="37"/>
    </row>
    <row r="318" spans="1:19" hidden="1" outlineLevel="1" x14ac:dyDescent="0.2">
      <c r="A318" s="222" t="s">
        <v>380</v>
      </c>
      <c r="B318" s="204" t="s">
        <v>381</v>
      </c>
      <c r="C318" s="14">
        <v>1</v>
      </c>
      <c r="D318" s="40" t="str">
        <f t="shared" si="76"/>
        <v>-</v>
      </c>
      <c r="E318" s="225" t="str">
        <f t="shared" si="62"/>
        <v/>
      </c>
      <c r="F318" s="225" t="str">
        <f t="shared" si="63"/>
        <v/>
      </c>
      <c r="G318" s="225" t="str">
        <f t="shared" si="64"/>
        <v/>
      </c>
      <c r="H318" s="225" t="str">
        <f t="shared" si="65"/>
        <v/>
      </c>
      <c r="I318" s="225" t="str">
        <f t="shared" si="66"/>
        <v/>
      </c>
      <c r="J318" s="225" t="str">
        <f t="shared" si="67"/>
        <v/>
      </c>
      <c r="K318" s="225" t="str">
        <f t="shared" si="68"/>
        <v/>
      </c>
      <c r="L318" s="225" t="str">
        <f t="shared" si="69"/>
        <v/>
      </c>
      <c r="M318" s="225" t="str">
        <f t="shared" si="70"/>
        <v/>
      </c>
      <c r="N318" s="225" t="str">
        <f t="shared" si="71"/>
        <v/>
      </c>
      <c r="O318" s="225" t="str">
        <f t="shared" si="72"/>
        <v/>
      </c>
      <c r="P318" s="225" t="str">
        <f t="shared" si="73"/>
        <v/>
      </c>
      <c r="Q318" s="225" t="str">
        <f t="shared" si="74"/>
        <v/>
      </c>
      <c r="R318" s="225" t="str">
        <f t="shared" si="75"/>
        <v/>
      </c>
      <c r="S318" s="37"/>
    </row>
    <row r="319" spans="1:19" hidden="1" outlineLevel="1" x14ac:dyDescent="0.2">
      <c r="A319" s="222" t="s">
        <v>382</v>
      </c>
      <c r="B319" s="204" t="s">
        <v>383</v>
      </c>
      <c r="C319" s="14">
        <v>1</v>
      </c>
      <c r="D319" s="40" t="str">
        <f t="shared" si="76"/>
        <v>-</v>
      </c>
      <c r="E319" s="225" t="str">
        <f t="shared" si="62"/>
        <v/>
      </c>
      <c r="F319" s="225" t="str">
        <f t="shared" si="63"/>
        <v/>
      </c>
      <c r="G319" s="225" t="str">
        <f t="shared" si="64"/>
        <v/>
      </c>
      <c r="H319" s="225" t="str">
        <f t="shared" si="65"/>
        <v/>
      </c>
      <c r="I319" s="225" t="str">
        <f t="shared" si="66"/>
        <v/>
      </c>
      <c r="J319" s="225" t="str">
        <f t="shared" si="67"/>
        <v/>
      </c>
      <c r="K319" s="225" t="str">
        <f t="shared" si="68"/>
        <v/>
      </c>
      <c r="L319" s="225" t="str">
        <f t="shared" si="69"/>
        <v/>
      </c>
      <c r="M319" s="225" t="str">
        <f t="shared" si="70"/>
        <v/>
      </c>
      <c r="N319" s="225" t="str">
        <f t="shared" si="71"/>
        <v/>
      </c>
      <c r="O319" s="225" t="str">
        <f t="shared" si="72"/>
        <v/>
      </c>
      <c r="P319" s="225" t="str">
        <f t="shared" si="73"/>
        <v/>
      </c>
      <c r="Q319" s="225" t="str">
        <f t="shared" si="74"/>
        <v/>
      </c>
      <c r="R319" s="225" t="str">
        <f t="shared" si="75"/>
        <v/>
      </c>
      <c r="S319" s="37"/>
    </row>
    <row r="320" spans="1:19" hidden="1" outlineLevel="1" x14ac:dyDescent="0.2">
      <c r="A320" s="222" t="s">
        <v>384</v>
      </c>
      <c r="B320" s="204" t="s">
        <v>377</v>
      </c>
      <c r="C320" s="14">
        <v>0</v>
      </c>
      <c r="D320" s="38"/>
      <c r="E320" s="225" t="str">
        <f t="shared" si="62"/>
        <v>N/A</v>
      </c>
      <c r="F320" s="225" t="str">
        <f t="shared" si="63"/>
        <v>N/A</v>
      </c>
      <c r="G320" s="225" t="str">
        <f t="shared" si="64"/>
        <v>N/A</v>
      </c>
      <c r="H320" s="225" t="str">
        <f t="shared" si="65"/>
        <v>N/A</v>
      </c>
      <c r="I320" s="225" t="str">
        <f t="shared" si="66"/>
        <v>N/A</v>
      </c>
      <c r="J320" s="225" t="str">
        <f t="shared" si="67"/>
        <v>N/A</v>
      </c>
      <c r="K320" s="225" t="str">
        <f t="shared" si="68"/>
        <v>N/A</v>
      </c>
      <c r="L320" s="225" t="str">
        <f t="shared" si="69"/>
        <v>N/A</v>
      </c>
      <c r="M320" s="225" t="str">
        <f t="shared" si="70"/>
        <v>N/A</v>
      </c>
      <c r="N320" s="225" t="str">
        <f t="shared" si="71"/>
        <v>N/A</v>
      </c>
      <c r="O320" s="225" t="str">
        <f t="shared" si="72"/>
        <v>N/A</v>
      </c>
      <c r="P320" s="225" t="str">
        <f t="shared" si="73"/>
        <v>N/A</v>
      </c>
      <c r="Q320" s="225" t="str">
        <f t="shared" si="74"/>
        <v>N/A</v>
      </c>
      <c r="R320" s="225" t="str">
        <f t="shared" si="75"/>
        <v>N/A</v>
      </c>
      <c r="S320" s="37"/>
    </row>
    <row r="321" spans="1:19" ht="76.5" hidden="1" outlineLevel="1" x14ac:dyDescent="0.2">
      <c r="A321" s="222" t="s">
        <v>893</v>
      </c>
      <c r="B321" s="207" t="s">
        <v>894</v>
      </c>
      <c r="C321" s="14">
        <v>1</v>
      </c>
      <c r="D321" s="40" t="str">
        <f t="shared" si="76"/>
        <v>-</v>
      </c>
      <c r="E321" s="225" t="str">
        <f t="shared" si="62"/>
        <v/>
      </c>
      <c r="F321" s="225" t="str">
        <f t="shared" si="63"/>
        <v/>
      </c>
      <c r="G321" s="225" t="str">
        <f t="shared" si="64"/>
        <v/>
      </c>
      <c r="H321" s="225" t="str">
        <f t="shared" si="65"/>
        <v/>
      </c>
      <c r="I321" s="225" t="str">
        <f t="shared" si="66"/>
        <v/>
      </c>
      <c r="J321" s="225" t="str">
        <f t="shared" si="67"/>
        <v/>
      </c>
      <c r="K321" s="225" t="str">
        <f t="shared" si="68"/>
        <v/>
      </c>
      <c r="L321" s="225" t="str">
        <f t="shared" si="69"/>
        <v/>
      </c>
      <c r="M321" s="225" t="str">
        <f t="shared" si="70"/>
        <v/>
      </c>
      <c r="N321" s="225" t="str">
        <f t="shared" si="71"/>
        <v/>
      </c>
      <c r="O321" s="225" t="str">
        <f t="shared" si="72"/>
        <v/>
      </c>
      <c r="P321" s="225" t="str">
        <f t="shared" si="73"/>
        <v/>
      </c>
      <c r="Q321" s="225" t="str">
        <f t="shared" si="74"/>
        <v/>
      </c>
      <c r="R321" s="225" t="str">
        <f t="shared" si="75"/>
        <v/>
      </c>
      <c r="S321" s="37"/>
    </row>
    <row r="322" spans="1:19" ht="25.5" hidden="1" outlineLevel="1" x14ac:dyDescent="0.2">
      <c r="A322" s="222" t="s">
        <v>895</v>
      </c>
      <c r="B322" s="207" t="s">
        <v>896</v>
      </c>
      <c r="C322" s="14">
        <v>1</v>
      </c>
      <c r="D322" s="40" t="str">
        <f t="shared" si="76"/>
        <v>-</v>
      </c>
      <c r="E322" s="225" t="str">
        <f t="shared" si="62"/>
        <v/>
      </c>
      <c r="F322" s="225" t="str">
        <f t="shared" si="63"/>
        <v/>
      </c>
      <c r="G322" s="225" t="str">
        <f t="shared" si="64"/>
        <v/>
      </c>
      <c r="H322" s="225" t="str">
        <f t="shared" si="65"/>
        <v/>
      </c>
      <c r="I322" s="225" t="str">
        <f t="shared" si="66"/>
        <v/>
      </c>
      <c r="J322" s="225" t="str">
        <f t="shared" si="67"/>
        <v/>
      </c>
      <c r="K322" s="225" t="str">
        <f t="shared" si="68"/>
        <v/>
      </c>
      <c r="L322" s="225" t="str">
        <f t="shared" si="69"/>
        <v/>
      </c>
      <c r="M322" s="225" t="str">
        <f t="shared" si="70"/>
        <v/>
      </c>
      <c r="N322" s="225" t="str">
        <f t="shared" si="71"/>
        <v/>
      </c>
      <c r="O322" s="225" t="str">
        <f t="shared" si="72"/>
        <v/>
      </c>
      <c r="P322" s="225" t="str">
        <f t="shared" si="73"/>
        <v/>
      </c>
      <c r="Q322" s="225" t="str">
        <f t="shared" si="74"/>
        <v/>
      </c>
      <c r="R322" s="225" t="str">
        <f t="shared" si="75"/>
        <v/>
      </c>
    </row>
    <row r="323" spans="1:19" hidden="1" outlineLevel="1" x14ac:dyDescent="0.2">
      <c r="A323" s="222" t="s">
        <v>385</v>
      </c>
      <c r="B323" s="204" t="s">
        <v>386</v>
      </c>
      <c r="C323" s="14">
        <v>0</v>
      </c>
      <c r="D323" s="38"/>
      <c r="E323" s="225" t="str">
        <f t="shared" si="62"/>
        <v>N/A</v>
      </c>
      <c r="F323" s="225" t="str">
        <f t="shared" si="63"/>
        <v>N/A</v>
      </c>
      <c r="G323" s="225" t="str">
        <f t="shared" si="64"/>
        <v>N/A</v>
      </c>
      <c r="H323" s="225" t="str">
        <f t="shared" si="65"/>
        <v>N/A</v>
      </c>
      <c r="I323" s="225" t="str">
        <f t="shared" si="66"/>
        <v>N/A</v>
      </c>
      <c r="J323" s="225" t="str">
        <f t="shared" si="67"/>
        <v>N/A</v>
      </c>
      <c r="K323" s="225" t="str">
        <f t="shared" si="68"/>
        <v>N/A</v>
      </c>
      <c r="L323" s="225" t="str">
        <f t="shared" si="69"/>
        <v>N/A</v>
      </c>
      <c r="M323" s="225" t="str">
        <f t="shared" si="70"/>
        <v>N/A</v>
      </c>
      <c r="N323" s="225" t="str">
        <f t="shared" si="71"/>
        <v>N/A</v>
      </c>
      <c r="O323" s="225" t="str">
        <f t="shared" si="72"/>
        <v>N/A</v>
      </c>
      <c r="P323" s="225" t="str">
        <f t="shared" si="73"/>
        <v>N/A</v>
      </c>
      <c r="Q323" s="225" t="str">
        <f t="shared" si="74"/>
        <v>N/A</v>
      </c>
      <c r="R323" s="225" t="str">
        <f t="shared" si="75"/>
        <v>N/A</v>
      </c>
    </row>
    <row r="324" spans="1:19" ht="25.5" hidden="1" outlineLevel="1" x14ac:dyDescent="0.2">
      <c r="A324" s="222" t="s">
        <v>897</v>
      </c>
      <c r="B324" s="207" t="s">
        <v>1032</v>
      </c>
      <c r="C324" s="14">
        <v>1</v>
      </c>
      <c r="D324" s="40" t="str">
        <f t="shared" si="76"/>
        <v>-</v>
      </c>
      <c r="E324" s="225" t="str">
        <f t="shared" si="62"/>
        <v/>
      </c>
      <c r="F324" s="225" t="str">
        <f t="shared" si="63"/>
        <v/>
      </c>
      <c r="G324" s="225" t="str">
        <f t="shared" si="64"/>
        <v/>
      </c>
      <c r="H324" s="225" t="str">
        <f t="shared" si="65"/>
        <v/>
      </c>
      <c r="I324" s="225" t="str">
        <f t="shared" si="66"/>
        <v/>
      </c>
      <c r="J324" s="225" t="str">
        <f t="shared" si="67"/>
        <v/>
      </c>
      <c r="K324" s="225" t="str">
        <f t="shared" si="68"/>
        <v/>
      </c>
      <c r="L324" s="225" t="str">
        <f t="shared" si="69"/>
        <v/>
      </c>
      <c r="M324" s="225" t="str">
        <f t="shared" si="70"/>
        <v/>
      </c>
      <c r="N324" s="225" t="str">
        <f t="shared" si="71"/>
        <v/>
      </c>
      <c r="O324" s="225" t="str">
        <f t="shared" si="72"/>
        <v/>
      </c>
      <c r="P324" s="225" t="str">
        <f t="shared" si="73"/>
        <v/>
      </c>
      <c r="Q324" s="225" t="str">
        <f t="shared" si="74"/>
        <v/>
      </c>
      <c r="R324" s="225" t="str">
        <f t="shared" si="75"/>
        <v/>
      </c>
    </row>
    <row r="325" spans="1:19" ht="76.5" hidden="1" outlineLevel="1" x14ac:dyDescent="0.2">
      <c r="A325" s="222" t="s">
        <v>898</v>
      </c>
      <c r="B325" s="207" t="s">
        <v>1040</v>
      </c>
      <c r="C325" s="14">
        <v>1</v>
      </c>
      <c r="D325" s="40" t="str">
        <f t="shared" si="76"/>
        <v>-</v>
      </c>
      <c r="E325" s="225" t="str">
        <f t="shared" si="62"/>
        <v/>
      </c>
      <c r="F325" s="225" t="str">
        <f t="shared" si="63"/>
        <v/>
      </c>
      <c r="G325" s="225" t="str">
        <f t="shared" si="64"/>
        <v/>
      </c>
      <c r="H325" s="225" t="str">
        <f t="shared" si="65"/>
        <v/>
      </c>
      <c r="I325" s="225" t="str">
        <f t="shared" si="66"/>
        <v/>
      </c>
      <c r="J325" s="225" t="str">
        <f t="shared" si="67"/>
        <v/>
      </c>
      <c r="K325" s="225" t="str">
        <f t="shared" si="68"/>
        <v/>
      </c>
      <c r="L325" s="225" t="str">
        <f t="shared" si="69"/>
        <v/>
      </c>
      <c r="M325" s="225" t="str">
        <f t="shared" si="70"/>
        <v/>
      </c>
      <c r="N325" s="225" t="str">
        <f t="shared" si="71"/>
        <v/>
      </c>
      <c r="O325" s="225" t="str">
        <f t="shared" si="72"/>
        <v/>
      </c>
      <c r="P325" s="225" t="str">
        <f t="shared" si="73"/>
        <v/>
      </c>
      <c r="Q325" s="225" t="str">
        <f t="shared" si="74"/>
        <v/>
      </c>
      <c r="R325" s="225" t="str">
        <f t="shared" si="75"/>
        <v/>
      </c>
    </row>
    <row r="326" spans="1:19" ht="25.5" hidden="1" outlineLevel="1" x14ac:dyDescent="0.2">
      <c r="A326" s="222" t="s">
        <v>899</v>
      </c>
      <c r="B326" s="207" t="s">
        <v>900</v>
      </c>
      <c r="C326" s="14">
        <v>1</v>
      </c>
      <c r="D326" s="40" t="str">
        <f t="shared" si="76"/>
        <v>-</v>
      </c>
      <c r="E326" s="225" t="str">
        <f t="shared" si="62"/>
        <v/>
      </c>
      <c r="F326" s="225" t="str">
        <f t="shared" si="63"/>
        <v/>
      </c>
      <c r="G326" s="225" t="str">
        <f t="shared" si="64"/>
        <v/>
      </c>
      <c r="H326" s="225" t="str">
        <f t="shared" si="65"/>
        <v/>
      </c>
      <c r="I326" s="225" t="str">
        <f t="shared" si="66"/>
        <v/>
      </c>
      <c r="J326" s="225" t="str">
        <f t="shared" si="67"/>
        <v/>
      </c>
      <c r="K326" s="225" t="str">
        <f t="shared" si="68"/>
        <v/>
      </c>
      <c r="L326" s="225" t="str">
        <f t="shared" si="69"/>
        <v/>
      </c>
      <c r="M326" s="225" t="str">
        <f t="shared" si="70"/>
        <v/>
      </c>
      <c r="N326" s="225" t="str">
        <f t="shared" si="71"/>
        <v/>
      </c>
      <c r="O326" s="225" t="str">
        <f t="shared" si="72"/>
        <v/>
      </c>
      <c r="P326" s="225" t="str">
        <f t="shared" si="73"/>
        <v/>
      </c>
      <c r="Q326" s="225" t="str">
        <f t="shared" si="74"/>
        <v/>
      </c>
      <c r="R326" s="225" t="str">
        <f t="shared" si="75"/>
        <v/>
      </c>
    </row>
    <row r="327" spans="1:19" ht="114.75" hidden="1" outlineLevel="1" x14ac:dyDescent="0.2">
      <c r="A327" s="222" t="s">
        <v>901</v>
      </c>
      <c r="B327" s="207" t="s">
        <v>1033</v>
      </c>
      <c r="C327" s="14">
        <v>1</v>
      </c>
      <c r="D327" s="40" t="str">
        <f t="shared" si="76"/>
        <v>-</v>
      </c>
      <c r="E327" s="225" t="str">
        <f t="shared" si="62"/>
        <v/>
      </c>
      <c r="F327" s="225" t="str">
        <f t="shared" si="63"/>
        <v/>
      </c>
      <c r="G327" s="225" t="str">
        <f t="shared" si="64"/>
        <v/>
      </c>
      <c r="H327" s="225" t="str">
        <f t="shared" si="65"/>
        <v/>
      </c>
      <c r="I327" s="225" t="str">
        <f t="shared" si="66"/>
        <v/>
      </c>
      <c r="J327" s="225" t="str">
        <f t="shared" si="67"/>
        <v/>
      </c>
      <c r="K327" s="225" t="str">
        <f t="shared" si="68"/>
        <v/>
      </c>
      <c r="L327" s="225" t="str">
        <f t="shared" si="69"/>
        <v/>
      </c>
      <c r="M327" s="225" t="str">
        <f t="shared" si="70"/>
        <v/>
      </c>
      <c r="N327" s="225" t="str">
        <f t="shared" si="71"/>
        <v/>
      </c>
      <c r="O327" s="225" t="str">
        <f t="shared" si="72"/>
        <v/>
      </c>
      <c r="P327" s="225" t="str">
        <f t="shared" si="73"/>
        <v/>
      </c>
      <c r="Q327" s="225" t="str">
        <f t="shared" si="74"/>
        <v/>
      </c>
      <c r="R327" s="225" t="str">
        <f t="shared" si="75"/>
        <v/>
      </c>
    </row>
    <row r="328" spans="1:19" ht="63.75" hidden="1" outlineLevel="1" x14ac:dyDescent="0.2">
      <c r="A328" s="222" t="s">
        <v>387</v>
      </c>
      <c r="B328" s="223" t="s">
        <v>1034</v>
      </c>
      <c r="C328" s="14">
        <v>1</v>
      </c>
      <c r="D328" s="40" t="str">
        <f t="shared" si="76"/>
        <v>-</v>
      </c>
      <c r="E328" s="225" t="str">
        <f t="shared" si="62"/>
        <v/>
      </c>
      <c r="F328" s="225" t="str">
        <f t="shared" si="63"/>
        <v/>
      </c>
      <c r="G328" s="225" t="str">
        <f t="shared" si="64"/>
        <v/>
      </c>
      <c r="H328" s="225" t="str">
        <f t="shared" si="65"/>
        <v/>
      </c>
      <c r="I328" s="225" t="str">
        <f t="shared" si="66"/>
        <v/>
      </c>
      <c r="J328" s="225" t="str">
        <f t="shared" si="67"/>
        <v/>
      </c>
      <c r="K328" s="225" t="str">
        <f t="shared" si="68"/>
        <v/>
      </c>
      <c r="L328" s="225" t="str">
        <f t="shared" si="69"/>
        <v/>
      </c>
      <c r="M328" s="225" t="str">
        <f t="shared" si="70"/>
        <v/>
      </c>
      <c r="N328" s="225" t="str">
        <f t="shared" si="71"/>
        <v/>
      </c>
      <c r="O328" s="225" t="str">
        <f t="shared" si="72"/>
        <v/>
      </c>
      <c r="P328" s="225" t="str">
        <f t="shared" si="73"/>
        <v/>
      </c>
      <c r="Q328" s="225" t="str">
        <f t="shared" si="74"/>
        <v/>
      </c>
      <c r="R328" s="225" t="str">
        <f t="shared" si="75"/>
        <v/>
      </c>
    </row>
    <row r="329" spans="1:19" ht="63.75" hidden="1" outlineLevel="1" x14ac:dyDescent="0.2">
      <c r="A329" s="222" t="s">
        <v>388</v>
      </c>
      <c r="B329" s="223" t="s">
        <v>1035</v>
      </c>
      <c r="C329" s="14">
        <v>1</v>
      </c>
      <c r="D329" s="40" t="str">
        <f t="shared" si="76"/>
        <v>-</v>
      </c>
      <c r="E329" s="225" t="str">
        <f t="shared" si="62"/>
        <v/>
      </c>
      <c r="F329" s="225" t="str">
        <f t="shared" si="63"/>
        <v/>
      </c>
      <c r="G329" s="225" t="str">
        <f t="shared" si="64"/>
        <v/>
      </c>
      <c r="H329" s="225" t="str">
        <f t="shared" si="65"/>
        <v/>
      </c>
      <c r="I329" s="225" t="str">
        <f t="shared" si="66"/>
        <v/>
      </c>
      <c r="J329" s="225" t="str">
        <f t="shared" si="67"/>
        <v/>
      </c>
      <c r="K329" s="225" t="str">
        <f t="shared" si="68"/>
        <v/>
      </c>
      <c r="L329" s="225" t="str">
        <f t="shared" si="69"/>
        <v/>
      </c>
      <c r="M329" s="225" t="str">
        <f t="shared" si="70"/>
        <v/>
      </c>
      <c r="N329" s="225" t="str">
        <f t="shared" si="71"/>
        <v/>
      </c>
      <c r="O329" s="225" t="str">
        <f t="shared" si="72"/>
        <v/>
      </c>
      <c r="P329" s="225" t="str">
        <f t="shared" si="73"/>
        <v/>
      </c>
      <c r="Q329" s="225" t="str">
        <f t="shared" si="74"/>
        <v/>
      </c>
      <c r="R329" s="225" t="str">
        <f t="shared" si="75"/>
        <v/>
      </c>
    </row>
    <row r="330" spans="1:19" collapsed="1" x14ac:dyDescent="0.25"/>
  </sheetData>
  <customSheetViews>
    <customSheetView guid="{6F2D69B1-79C6-4868-95A7-4CC228B1210C}" scale="130">
      <selection activeCell="B16" sqref="B16"/>
      <pageMargins left="0.7" right="0.7" top="0.75" bottom="0.75" header="0.3" footer="0.3"/>
      <pageSetup orientation="portrait" r:id="rId1"/>
    </customSheetView>
  </customSheetViews>
  <mergeCells count="14">
    <mergeCell ref="A3:B3"/>
    <mergeCell ref="B4:B7"/>
    <mergeCell ref="A4:A7"/>
    <mergeCell ref="E5:H5"/>
    <mergeCell ref="I5:K5"/>
    <mergeCell ref="L5:N5"/>
    <mergeCell ref="O5:Q5"/>
    <mergeCell ref="C3:C7"/>
    <mergeCell ref="D3:D7"/>
    <mergeCell ref="E3:S3"/>
    <mergeCell ref="E4:H4"/>
    <mergeCell ref="I4:K4"/>
    <mergeCell ref="L4:N4"/>
    <mergeCell ref="O4:Q4"/>
  </mergeCells>
  <conditionalFormatting sqref="D8:D304">
    <cfRule type="colorScale" priority="10">
      <colorScale>
        <cfvo type="num" val="1"/>
        <cfvo type="num" val="2"/>
        <cfvo type="num" val="3"/>
        <color rgb="FFFFFF00"/>
        <color rgb="FFFFC000"/>
        <color rgb="FFFF0000"/>
      </colorScale>
    </cfRule>
  </conditionalFormatting>
  <conditionalFormatting sqref="E8:R329">
    <cfRule type="cellIs" dxfId="37" priority="9" operator="equal">
      <formula>"N/A"</formula>
    </cfRule>
  </conditionalFormatting>
  <conditionalFormatting sqref="D151:D152">
    <cfRule type="colorScale" priority="8">
      <colorScale>
        <cfvo type="num" val="1"/>
        <cfvo type="num" val="2"/>
        <cfvo type="num" val="3"/>
        <color rgb="FFFFFF00"/>
        <color rgb="FFFFC000"/>
        <color rgb="FFFF0000"/>
      </colorScale>
    </cfRule>
  </conditionalFormatting>
  <conditionalFormatting sqref="D213">
    <cfRule type="colorScale" priority="3">
      <colorScale>
        <cfvo type="num" val="1"/>
        <cfvo type="num" val="2"/>
        <cfvo type="num" val="3"/>
        <color rgb="FFFFFF00"/>
        <color rgb="FFFFC000"/>
        <color rgb="FFFF0000"/>
      </colorScale>
    </cfRule>
  </conditionalFormatting>
  <conditionalFormatting sqref="D321:D322 D324:D329">
    <cfRule type="colorScale" priority="2">
      <colorScale>
        <cfvo type="num" val="1"/>
        <cfvo type="num" val="2"/>
        <cfvo type="num" val="3"/>
        <color rgb="FFFFFF00"/>
        <color rgb="FFFFC000"/>
        <color rgb="FFFF0000"/>
      </colorScale>
    </cfRule>
  </conditionalFormatting>
  <hyperlinks>
    <hyperlink ref="P1" location="dashboard!A1" display="Back to Dashboard"/>
  </hyperlinks>
  <pageMargins left="0.25" right="0.25" top="0.75" bottom="0.75" header="0.3" footer="0.3"/>
  <pageSetup scale="69" orientation="landscape" r:id="rId2"/>
  <headerFooter>
    <oddFooter>&amp;L&amp;F&amp;C&amp;A&amp;R&amp;P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9"/>
  <sheetViews>
    <sheetView zoomScale="145" zoomScaleNormal="145" workbookViewId="0">
      <selection activeCell="B27" sqref="B27"/>
    </sheetView>
  </sheetViews>
  <sheetFormatPr defaultRowHeight="12.75" x14ac:dyDescent="0.2"/>
  <cols>
    <col min="1" max="1" width="14.28515625" style="1" bestFit="1" customWidth="1"/>
    <col min="2" max="2" width="46.28515625" style="1" customWidth="1"/>
    <col min="3" max="3" width="13.42578125" style="1" customWidth="1"/>
    <col min="4" max="4" width="10.42578125" style="1" customWidth="1"/>
    <col min="5" max="5" width="13" style="139" customWidth="1"/>
    <col min="6" max="6" width="15.7109375" style="1" customWidth="1"/>
    <col min="7" max="7" width="11.28515625" style="1" customWidth="1"/>
    <col min="8" max="8" width="12.28515625" style="1" customWidth="1"/>
    <col min="9" max="9" width="9.140625" style="1" customWidth="1"/>
    <col min="10" max="16384" width="9.140625" style="1"/>
  </cols>
  <sheetData>
    <row r="1" spans="1:8" ht="15" x14ac:dyDescent="0.25">
      <c r="A1" s="3" t="s">
        <v>550</v>
      </c>
      <c r="D1" s="29"/>
      <c r="E1" s="137"/>
      <c r="G1" s="55" t="s">
        <v>589</v>
      </c>
    </row>
    <row r="2" spans="1:8" hidden="1" x14ac:dyDescent="0.2">
      <c r="D2" s="16"/>
      <c r="E2" s="138" t="str">
        <f ca="1">IF(SUM(Table7[due follow-up])=0,"-","due follow-up")</f>
        <v>-</v>
      </c>
    </row>
    <row r="3" spans="1:8" s="4" customFormat="1" ht="25.5" x14ac:dyDescent="0.2">
      <c r="A3" s="92" t="s">
        <v>532</v>
      </c>
      <c r="B3" s="93" t="s">
        <v>533</v>
      </c>
      <c r="C3" s="93" t="s">
        <v>534</v>
      </c>
      <c r="D3" s="93" t="s">
        <v>509</v>
      </c>
      <c r="E3" s="140" t="s">
        <v>741</v>
      </c>
      <c r="F3" s="93" t="s">
        <v>535</v>
      </c>
      <c r="G3" s="94" t="s">
        <v>404</v>
      </c>
      <c r="H3" s="95" t="s">
        <v>405</v>
      </c>
    </row>
    <row r="4" spans="1:8" x14ac:dyDescent="0.2">
      <c r="A4" s="90"/>
      <c r="B4" s="6"/>
      <c r="C4" s="11"/>
      <c r="D4" s="12" t="str">
        <f t="shared" ref="D4:D24" si="0">IF(C4=0,"-",C4+30)</f>
        <v>-</v>
      </c>
      <c r="E4" s="129">
        <f ca="1">IF(D4="-",0,IF(D4&lt;TODAY(),1,0))</f>
        <v>0</v>
      </c>
      <c r="F4" s="6"/>
      <c r="G4" s="13"/>
      <c r="H4" s="91" t="str">
        <f>IF(F4&lt;&gt;"Closed","-",G4-C4)</f>
        <v>-</v>
      </c>
    </row>
    <row r="5" spans="1:8" x14ac:dyDescent="0.2">
      <c r="A5" s="90"/>
      <c r="B5" s="6"/>
      <c r="C5" s="11"/>
      <c r="D5" s="12" t="str">
        <f t="shared" si="0"/>
        <v>-</v>
      </c>
      <c r="E5" s="129">
        <f t="shared" ref="E5:E24" ca="1" si="1">IF(D5="-",0,IF(D5&lt;TODAY(),1,0))</f>
        <v>0</v>
      </c>
      <c r="F5" s="6"/>
      <c r="G5" s="14"/>
      <c r="H5" s="91" t="str">
        <f>IF(F5&lt;&gt;"Closed","-",G5-C5)</f>
        <v>-</v>
      </c>
    </row>
    <row r="6" spans="1:8" x14ac:dyDescent="0.2">
      <c r="A6" s="90"/>
      <c r="B6" s="6"/>
      <c r="C6" s="6"/>
      <c r="D6" s="12" t="str">
        <f t="shared" si="0"/>
        <v>-</v>
      </c>
      <c r="E6" s="129">
        <f t="shared" ca="1" si="1"/>
        <v>0</v>
      </c>
      <c r="F6" s="6"/>
      <c r="G6" s="14"/>
      <c r="H6" s="91" t="str">
        <f t="shared" ref="H6:H24" si="2">IF(F6&lt;&gt;"Closed","-",G6-C6)</f>
        <v>-</v>
      </c>
    </row>
    <row r="7" spans="1:8" x14ac:dyDescent="0.2">
      <c r="A7" s="90"/>
      <c r="B7" s="6"/>
      <c r="C7" s="6"/>
      <c r="D7" s="12" t="str">
        <f t="shared" si="0"/>
        <v>-</v>
      </c>
      <c r="E7" s="129">
        <f t="shared" ca="1" si="1"/>
        <v>0</v>
      </c>
      <c r="F7" s="6"/>
      <c r="G7" s="14"/>
      <c r="H7" s="91" t="str">
        <f t="shared" si="2"/>
        <v>-</v>
      </c>
    </row>
    <row r="8" spans="1:8" x14ac:dyDescent="0.2">
      <c r="A8" s="90"/>
      <c r="B8" s="6"/>
      <c r="C8" s="6"/>
      <c r="D8" s="12" t="str">
        <f t="shared" si="0"/>
        <v>-</v>
      </c>
      <c r="E8" s="129">
        <f t="shared" ca="1" si="1"/>
        <v>0</v>
      </c>
      <c r="F8" s="6"/>
      <c r="G8" s="14"/>
      <c r="H8" s="91" t="str">
        <f t="shared" si="2"/>
        <v>-</v>
      </c>
    </row>
    <row r="9" spans="1:8" x14ac:dyDescent="0.2">
      <c r="A9" s="90"/>
      <c r="B9" s="6"/>
      <c r="C9" s="6"/>
      <c r="D9" s="12" t="str">
        <f t="shared" si="0"/>
        <v>-</v>
      </c>
      <c r="E9" s="129">
        <f t="shared" ca="1" si="1"/>
        <v>0</v>
      </c>
      <c r="F9" s="6"/>
      <c r="G9" s="14"/>
      <c r="H9" s="91" t="str">
        <f t="shared" si="2"/>
        <v>-</v>
      </c>
    </row>
    <row r="10" spans="1:8" x14ac:dyDescent="0.2">
      <c r="A10" s="90"/>
      <c r="B10" s="6"/>
      <c r="C10" s="6"/>
      <c r="D10" s="12" t="str">
        <f t="shared" si="0"/>
        <v>-</v>
      </c>
      <c r="E10" s="129">
        <f t="shared" ca="1" si="1"/>
        <v>0</v>
      </c>
      <c r="F10" s="6"/>
      <c r="G10" s="14"/>
      <c r="H10" s="91" t="str">
        <f t="shared" si="2"/>
        <v>-</v>
      </c>
    </row>
    <row r="11" spans="1:8" x14ac:dyDescent="0.2">
      <c r="A11" s="90"/>
      <c r="B11" s="6"/>
      <c r="C11" s="6"/>
      <c r="D11" s="12" t="str">
        <f t="shared" si="0"/>
        <v>-</v>
      </c>
      <c r="E11" s="129">
        <f t="shared" ca="1" si="1"/>
        <v>0</v>
      </c>
      <c r="F11" s="6"/>
      <c r="G11" s="14"/>
      <c r="H11" s="91" t="str">
        <f t="shared" si="2"/>
        <v>-</v>
      </c>
    </row>
    <row r="12" spans="1:8" x14ac:dyDescent="0.2">
      <c r="A12" s="90"/>
      <c r="B12" s="6"/>
      <c r="C12" s="6"/>
      <c r="D12" s="12" t="str">
        <f t="shared" si="0"/>
        <v>-</v>
      </c>
      <c r="E12" s="129">
        <f t="shared" ca="1" si="1"/>
        <v>0</v>
      </c>
      <c r="F12" s="6"/>
      <c r="G12" s="14"/>
      <c r="H12" s="91" t="str">
        <f t="shared" si="2"/>
        <v>-</v>
      </c>
    </row>
    <row r="13" spans="1:8" x14ac:dyDescent="0.2">
      <c r="A13" s="90"/>
      <c r="B13" s="6"/>
      <c r="C13" s="6"/>
      <c r="D13" s="12" t="str">
        <f t="shared" si="0"/>
        <v>-</v>
      </c>
      <c r="E13" s="129">
        <f t="shared" ca="1" si="1"/>
        <v>0</v>
      </c>
      <c r="F13" s="6"/>
      <c r="G13" s="14"/>
      <c r="H13" s="91" t="str">
        <f t="shared" si="2"/>
        <v>-</v>
      </c>
    </row>
    <row r="14" spans="1:8" x14ac:dyDescent="0.2">
      <c r="A14" s="90"/>
      <c r="B14" s="6"/>
      <c r="C14" s="6"/>
      <c r="D14" s="12" t="str">
        <f t="shared" si="0"/>
        <v>-</v>
      </c>
      <c r="E14" s="129">
        <f t="shared" ca="1" si="1"/>
        <v>0</v>
      </c>
      <c r="F14" s="6"/>
      <c r="G14" s="14"/>
      <c r="H14" s="91" t="str">
        <f t="shared" si="2"/>
        <v>-</v>
      </c>
    </row>
    <row r="15" spans="1:8" x14ac:dyDescent="0.2">
      <c r="A15" s="90"/>
      <c r="B15" s="6"/>
      <c r="C15" s="6"/>
      <c r="D15" s="12" t="str">
        <f t="shared" si="0"/>
        <v>-</v>
      </c>
      <c r="E15" s="129">
        <f t="shared" ca="1" si="1"/>
        <v>0</v>
      </c>
      <c r="F15" s="6"/>
      <c r="G15" s="14"/>
      <c r="H15" s="91" t="str">
        <f t="shared" si="2"/>
        <v>-</v>
      </c>
    </row>
    <row r="16" spans="1:8" x14ac:dyDescent="0.2">
      <c r="A16" s="90"/>
      <c r="B16" s="6"/>
      <c r="C16" s="6"/>
      <c r="D16" s="12" t="str">
        <f t="shared" si="0"/>
        <v>-</v>
      </c>
      <c r="E16" s="129">
        <f t="shared" ca="1" si="1"/>
        <v>0</v>
      </c>
      <c r="F16" s="6"/>
      <c r="G16" s="14"/>
      <c r="H16" s="91" t="str">
        <f t="shared" si="2"/>
        <v>-</v>
      </c>
    </row>
    <row r="17" spans="1:8" x14ac:dyDescent="0.2">
      <c r="A17" s="90"/>
      <c r="B17" s="6"/>
      <c r="C17" s="6"/>
      <c r="D17" s="12" t="str">
        <f t="shared" si="0"/>
        <v>-</v>
      </c>
      <c r="E17" s="129">
        <f t="shared" ca="1" si="1"/>
        <v>0</v>
      </c>
      <c r="F17" s="6"/>
      <c r="G17" s="14"/>
      <c r="H17" s="91" t="str">
        <f t="shared" si="2"/>
        <v>-</v>
      </c>
    </row>
    <row r="18" spans="1:8" x14ac:dyDescent="0.2">
      <c r="A18" s="90"/>
      <c r="B18" s="6"/>
      <c r="C18" s="6"/>
      <c r="D18" s="12" t="str">
        <f t="shared" si="0"/>
        <v>-</v>
      </c>
      <c r="E18" s="129">
        <f t="shared" ca="1" si="1"/>
        <v>0</v>
      </c>
      <c r="F18" s="6"/>
      <c r="G18" s="14"/>
      <c r="H18" s="91" t="str">
        <f t="shared" si="2"/>
        <v>-</v>
      </c>
    </row>
    <row r="19" spans="1:8" x14ac:dyDescent="0.2">
      <c r="A19" s="90"/>
      <c r="B19" s="6"/>
      <c r="C19" s="6"/>
      <c r="D19" s="12" t="str">
        <f t="shared" si="0"/>
        <v>-</v>
      </c>
      <c r="E19" s="129">
        <f t="shared" ca="1" si="1"/>
        <v>0</v>
      </c>
      <c r="F19" s="6"/>
      <c r="G19" s="14"/>
      <c r="H19" s="91" t="str">
        <f t="shared" si="2"/>
        <v>-</v>
      </c>
    </row>
    <row r="20" spans="1:8" x14ac:dyDescent="0.2">
      <c r="A20" s="90"/>
      <c r="B20" s="6"/>
      <c r="C20" s="6"/>
      <c r="D20" s="12" t="str">
        <f t="shared" si="0"/>
        <v>-</v>
      </c>
      <c r="E20" s="129">
        <f t="shared" ca="1" si="1"/>
        <v>0</v>
      </c>
      <c r="F20" s="6"/>
      <c r="G20" s="14"/>
      <c r="H20" s="91" t="str">
        <f t="shared" si="2"/>
        <v>-</v>
      </c>
    </row>
    <row r="21" spans="1:8" x14ac:dyDescent="0.2">
      <c r="A21" s="90"/>
      <c r="B21" s="6"/>
      <c r="C21" s="6"/>
      <c r="D21" s="12" t="str">
        <f t="shared" si="0"/>
        <v>-</v>
      </c>
      <c r="E21" s="129">
        <f t="shared" ca="1" si="1"/>
        <v>0</v>
      </c>
      <c r="F21" s="6"/>
      <c r="G21" s="14"/>
      <c r="H21" s="91" t="str">
        <f t="shared" si="2"/>
        <v>-</v>
      </c>
    </row>
    <row r="22" spans="1:8" x14ac:dyDescent="0.2">
      <c r="A22" s="90"/>
      <c r="B22" s="6"/>
      <c r="C22" s="6"/>
      <c r="D22" s="12" t="str">
        <f t="shared" si="0"/>
        <v>-</v>
      </c>
      <c r="E22" s="129">
        <f t="shared" ca="1" si="1"/>
        <v>0</v>
      </c>
      <c r="F22" s="6"/>
      <c r="G22" s="14"/>
      <c r="H22" s="91" t="str">
        <f t="shared" si="2"/>
        <v>-</v>
      </c>
    </row>
    <row r="23" spans="1:8" x14ac:dyDescent="0.2">
      <c r="A23" s="90"/>
      <c r="B23" s="6"/>
      <c r="C23" s="6"/>
      <c r="D23" s="12" t="str">
        <f t="shared" si="0"/>
        <v>-</v>
      </c>
      <c r="E23" s="129">
        <f t="shared" ca="1" si="1"/>
        <v>0</v>
      </c>
      <c r="F23" s="6"/>
      <c r="G23" s="14"/>
      <c r="H23" s="91" t="str">
        <f t="shared" si="2"/>
        <v>-</v>
      </c>
    </row>
    <row r="24" spans="1:8" x14ac:dyDescent="0.2">
      <c r="A24" s="96"/>
      <c r="B24" s="7"/>
      <c r="C24" s="97"/>
      <c r="D24" s="98" t="str">
        <f t="shared" si="0"/>
        <v>-</v>
      </c>
      <c r="E24" s="141">
        <f t="shared" ca="1" si="1"/>
        <v>0</v>
      </c>
      <c r="F24" s="7"/>
      <c r="G24" s="128"/>
      <c r="H24" s="100" t="str">
        <f t="shared" si="2"/>
        <v>-</v>
      </c>
    </row>
    <row r="25" spans="1:8" x14ac:dyDescent="0.2">
      <c r="H25" s="2"/>
    </row>
    <row r="28" spans="1:8" x14ac:dyDescent="0.2">
      <c r="D28" s="15"/>
    </row>
    <row r="29" spans="1:8" x14ac:dyDescent="0.2">
      <c r="D29" s="15"/>
    </row>
  </sheetData>
  <customSheetViews>
    <customSheetView guid="{6F2D69B1-79C6-4868-95A7-4CC228B1210C}">
      <selection activeCell="E4" sqref="E4"/>
      <pageMargins left="0.7" right="0.7" top="0.75" bottom="0.75" header="0.3" footer="0.3"/>
    </customSheetView>
  </customSheetViews>
  <conditionalFormatting sqref="D4:D24">
    <cfRule type="cellIs" priority="1" stopIfTrue="1" operator="equal">
      <formula>"-"</formula>
    </cfRule>
    <cfRule type="cellIs" dxfId="36" priority="2" operator="lessThan">
      <formula>TODAY()</formula>
    </cfRule>
  </conditionalFormatting>
  <hyperlinks>
    <hyperlink ref="G1" location="dashboard!A1" display="dashboard"/>
  </hyperlinks>
  <pageMargins left="0.25" right="0.25" top="0.75" bottom="0.75" header="0.3" footer="0.3"/>
  <pageSetup scale="98" orientation="landscape" r:id="rId1"/>
  <headerFooter>
    <oddFooter>&amp;L&amp;F&amp;C&amp;A&amp;R&amp;P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Lists!$A$2:$A$4</xm:f>
          </x14:formula1>
          <xm:sqref>F4:F24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42"/>
  <sheetViews>
    <sheetView workbookViewId="0">
      <selection activeCell="L9" sqref="L9"/>
    </sheetView>
  </sheetViews>
  <sheetFormatPr defaultRowHeight="12.75" x14ac:dyDescent="0.2"/>
  <cols>
    <col min="1" max="1" width="9.85546875" style="20" customWidth="1"/>
    <col min="2" max="2" width="12.5703125" style="20" customWidth="1"/>
    <col min="3" max="3" width="12.140625" style="20" customWidth="1"/>
    <col min="4" max="4" width="9.85546875" style="20" customWidth="1"/>
    <col min="5" max="5" width="20.140625" style="20" customWidth="1"/>
    <col min="6" max="6" width="7.7109375" style="20" customWidth="1"/>
    <col min="7" max="7" width="16.5703125" style="20" customWidth="1"/>
    <col min="8" max="8" width="7.85546875" style="20" customWidth="1"/>
    <col min="9" max="10" width="8.140625" style="20" customWidth="1"/>
    <col min="11" max="11" width="8.42578125" style="20" customWidth="1"/>
    <col min="12" max="15" width="15.28515625" style="20" customWidth="1"/>
    <col min="16" max="16" width="11.42578125" style="20" customWidth="1"/>
    <col min="17" max="17" width="12" style="20" customWidth="1"/>
    <col min="18" max="16384" width="9.140625" style="20"/>
  </cols>
  <sheetData>
    <row r="1" spans="1:18" ht="15" x14ac:dyDescent="0.25">
      <c r="A1" s="301" t="s">
        <v>614</v>
      </c>
      <c r="B1" s="301"/>
      <c r="I1" s="203" t="s">
        <v>800</v>
      </c>
    </row>
    <row r="3" spans="1:18" ht="38.25" x14ac:dyDescent="0.2">
      <c r="A3" s="162" t="s">
        <v>779</v>
      </c>
      <c r="B3" s="127" t="s">
        <v>780</v>
      </c>
      <c r="C3" s="127" t="s">
        <v>781</v>
      </c>
      <c r="D3" s="127" t="s">
        <v>764</v>
      </c>
      <c r="E3" s="127" t="s">
        <v>782</v>
      </c>
      <c r="F3" s="127" t="s">
        <v>783</v>
      </c>
      <c r="G3" s="127" t="s">
        <v>784</v>
      </c>
      <c r="H3" s="127" t="s">
        <v>785</v>
      </c>
      <c r="I3" s="127" t="s">
        <v>786</v>
      </c>
      <c r="J3" s="127" t="s">
        <v>787</v>
      </c>
      <c r="K3" s="127" t="s">
        <v>788</v>
      </c>
      <c r="L3" s="127" t="s">
        <v>789</v>
      </c>
      <c r="M3" s="127" t="s">
        <v>790</v>
      </c>
      <c r="N3" s="127" t="s">
        <v>791</v>
      </c>
      <c r="O3" s="127" t="s">
        <v>792</v>
      </c>
      <c r="P3" s="127" t="s">
        <v>793</v>
      </c>
      <c r="Q3" s="127" t="s">
        <v>794</v>
      </c>
      <c r="R3" s="163" t="s">
        <v>778</v>
      </c>
    </row>
    <row r="4" spans="1:18" ht="66.75" customHeight="1" x14ac:dyDescent="0.2">
      <c r="A4" s="160"/>
      <c r="B4" s="167"/>
      <c r="C4" s="167"/>
      <c r="D4" s="179">
        <f>Table8[[#This Row],[Report receipt date
]]-Table8[[#This Row],[Report date
]]</f>
        <v>0</v>
      </c>
      <c r="E4" s="18"/>
      <c r="F4" s="18" t="str">
        <f>IF(Table8[[#This Row],[audit report file
]]=0,"-",HYPERLINK(CONCATENATE(Lists!$P$2,Table8[[#This Row],[audit report file
]],".xlsx"),"Click to report"))</f>
        <v>-</v>
      </c>
      <c r="G4" s="18"/>
      <c r="H4" s="18" t="str">
        <f>IF(Table8[[#This Row],[audit report file
]]=0,"-",HYPERLINK(Lists!$P$2&amp;Table8[[#This Row],[Exchange form file
]]&amp;".xlsx","click"))</f>
        <v>-</v>
      </c>
      <c r="I4" s="202" t="str">
        <f ca="1">IF(G4&lt;&gt;"",INDIRECT("'"&amp;Lists!P2&amp;"["&amp;G4&amp;".xlsx]Flagging'!$E$1"),"/")</f>
        <v>/</v>
      </c>
      <c r="J4" s="18" t="str">
        <f ca="1">IF(Table8[[#This Row],[flagging status
]]&lt;&gt;"",IF(Table8[[#This Row],[flagging status
]]="-","NA","?"),"")</f>
        <v>?</v>
      </c>
      <c r="K4" s="18" t="str">
        <f ca="1">IF(Table8[[#This Row],[flagging status
]]&lt;&gt;"",IF(Table8[[#This Row],[flagging status
]]="-","NA","?"),"")</f>
        <v>?</v>
      </c>
      <c r="L4" s="18" t="str">
        <f ca="1">IF(Table8[[#This Row],[flagging status
]]&lt;&gt;"",IF(Table8[[#This Row],[flagging status
]]="-","NA","?"),"")</f>
        <v>?</v>
      </c>
      <c r="M4" s="18" t="str">
        <f ca="1">IF(Table8[[#This Row],[flagging status
]]&lt;&gt;"",IF(Table8[[#This Row],[flagging status
]]="-","NA","?"),"")</f>
        <v>?</v>
      </c>
      <c r="N4" s="18" t="str">
        <f ca="1">IF(Table8[[#This Row],[flagging status
]]&lt;&gt;"",IF(Table8[[#This Row],[flagging status
]]="-","NA","?"),"")</f>
        <v>?</v>
      </c>
      <c r="O4" s="18" t="str">
        <f ca="1">IF(Table8[[#This Row],[flagging status
]]&lt;&gt;"",IF(Table8[[#This Row],[flagging status
]]="-","NA","?"),"")</f>
        <v>?</v>
      </c>
      <c r="P4" s="18" t="str">
        <f ca="1">IF(Table8[[#This Row],[flagging status
]]&lt;&gt;"",IF(Table8[[#This Row],[flagging status
]]="-","NA","?"),"")</f>
        <v>?</v>
      </c>
      <c r="Q4" s="167"/>
      <c r="R4" s="161"/>
    </row>
    <row r="5" spans="1:18" x14ac:dyDescent="0.2">
      <c r="A5" s="160"/>
      <c r="B5" s="167"/>
      <c r="C5" s="167"/>
      <c r="D5" s="179">
        <f>Table8[[#This Row],[Report receipt date
]]-Table8[[#This Row],[Report date
]]</f>
        <v>0</v>
      </c>
      <c r="E5" s="18"/>
      <c r="F5" s="18" t="str">
        <f>IF(Table8[[#This Row],[audit report file
]]=0,"-",HYPERLINK(CONCATENATE(Lists!$P$2,Table8[[#This Row],[audit report file
]],".xlsx"),"Click to report"))</f>
        <v>-</v>
      </c>
      <c r="G5" s="18"/>
      <c r="H5" s="18" t="str">
        <f>IF(Table8[[#This Row],[audit report file
]]=0,"-",HYPERLINK(Lists!$P$2&amp;Table8[[#This Row],[Exchange form file
]]&amp;".xlsx","click"))</f>
        <v>-</v>
      </c>
      <c r="I5" s="202" t="str">
        <f ca="1">IF(G5&lt;&gt;"",INDIRECT("'"&amp;Lists!P3&amp;"["&amp;G5&amp;".xlsx]Flagging'!$E$1"),"/")</f>
        <v>/</v>
      </c>
      <c r="J5" s="18" t="str">
        <f ca="1">IF(Table8[[#This Row],[flagging status
]]&lt;&gt;"",IF(Table8[[#This Row],[flagging status
]]="-","NA","?"),"")</f>
        <v>?</v>
      </c>
      <c r="K5" s="18" t="str">
        <f ca="1">IF(Table8[[#This Row],[flagging status
]]&lt;&gt;"",IF(Table8[[#This Row],[flagging status
]]="-","NA","?"),"")</f>
        <v>?</v>
      </c>
      <c r="L5" s="18" t="str">
        <f ca="1">IF(Table8[[#This Row],[flagging status
]]&lt;&gt;"",IF(Table8[[#This Row],[flagging status
]]="-","NA","?"),"")</f>
        <v>?</v>
      </c>
      <c r="M5" s="18" t="str">
        <f ca="1">IF(Table8[[#This Row],[flagging status
]]&lt;&gt;"",IF(Table8[[#This Row],[flagging status
]]="-","NA","?"),"")</f>
        <v>?</v>
      </c>
      <c r="N5" s="18" t="str">
        <f ca="1">IF(Table8[[#This Row],[flagging status
]]&lt;&gt;"",IF(Table8[[#This Row],[flagging status
]]="-","NA","?"),"")</f>
        <v>?</v>
      </c>
      <c r="O5" s="18" t="str">
        <f ca="1">IF(Table8[[#This Row],[flagging status
]]&lt;&gt;"",IF(Table8[[#This Row],[flagging status
]]="-","NA","?"),"")</f>
        <v>?</v>
      </c>
      <c r="P5" s="18" t="str">
        <f ca="1">IF(Table8[[#This Row],[flagging status
]]&lt;&gt;"",IF(Table8[[#This Row],[flagging status
]]="-","NA","?"),"")</f>
        <v>?</v>
      </c>
      <c r="Q5" s="167"/>
      <c r="R5" s="161"/>
    </row>
    <row r="6" spans="1:18" x14ac:dyDescent="0.2">
      <c r="A6" s="160"/>
      <c r="B6" s="167"/>
      <c r="C6" s="167"/>
      <c r="D6" s="179">
        <f>Table8[[#This Row],[Report receipt date
]]-Table8[[#This Row],[Report date
]]</f>
        <v>0</v>
      </c>
      <c r="E6" s="18"/>
      <c r="F6" s="18" t="str">
        <f>IF(Table8[[#This Row],[audit report file
]]=0,"-",HYPERLINK(CONCATENATE(Lists!$P$2,Table8[[#This Row],[audit report file
]],".xlsx"),"Click to report"))</f>
        <v>-</v>
      </c>
      <c r="G6" s="18"/>
      <c r="H6" s="18" t="str">
        <f>IF(Table8[[#This Row],[audit report file
]]=0,"-",HYPERLINK(Lists!$P$2&amp;Table8[[#This Row],[Exchange form file
]]&amp;".xlsx","click"))</f>
        <v>-</v>
      </c>
      <c r="I6" s="202" t="str">
        <f ca="1">IF(G6&lt;&gt;"",INDIRECT("'"&amp;Lists!P4&amp;"["&amp;G6&amp;".xlsx]Flagging'!$E$1"),"/")</f>
        <v>/</v>
      </c>
      <c r="J6" s="18" t="str">
        <f ca="1">IF(Table8[[#This Row],[flagging status
]]&lt;&gt;"",IF(Table8[[#This Row],[flagging status
]]="-","NA","?"),"")</f>
        <v>?</v>
      </c>
      <c r="K6" s="18" t="str">
        <f ca="1">IF(Table8[[#This Row],[flagging status
]]&lt;&gt;"",IF(Table8[[#This Row],[flagging status
]]="-","NA","?"),"")</f>
        <v>?</v>
      </c>
      <c r="L6" s="18" t="str">
        <f ca="1">IF(Table8[[#This Row],[flagging status
]]&lt;&gt;"",IF(Table8[[#This Row],[flagging status
]]="-","NA","?"),"")</f>
        <v>?</v>
      </c>
      <c r="M6" s="18" t="str">
        <f ca="1">IF(Table8[[#This Row],[flagging status
]]&lt;&gt;"",IF(Table8[[#This Row],[flagging status
]]="-","NA","?"),"")</f>
        <v>?</v>
      </c>
      <c r="N6" s="18" t="str">
        <f ca="1">IF(Table8[[#This Row],[flagging status
]]&lt;&gt;"",IF(Table8[[#This Row],[flagging status
]]="-","NA","?"),"")</f>
        <v>?</v>
      </c>
      <c r="O6" s="18" t="str">
        <f ca="1">IF(Table8[[#This Row],[flagging status
]]&lt;&gt;"",IF(Table8[[#This Row],[flagging status
]]="-","NA","?"),"")</f>
        <v>?</v>
      </c>
      <c r="P6" s="18" t="str">
        <f ca="1">IF(Table8[[#This Row],[flagging status
]]&lt;&gt;"",IF(Table8[[#This Row],[flagging status
]]="-","NA","?"),"")</f>
        <v>?</v>
      </c>
      <c r="Q6" s="167"/>
      <c r="R6" s="161"/>
    </row>
    <row r="7" spans="1:18" x14ac:dyDescent="0.2">
      <c r="A7" s="160"/>
      <c r="B7" s="167"/>
      <c r="C7" s="167"/>
      <c r="D7" s="179">
        <f>Table8[[#This Row],[Report receipt date
]]-Table8[[#This Row],[Report date
]]</f>
        <v>0</v>
      </c>
      <c r="E7" s="18"/>
      <c r="F7" s="18" t="str">
        <f>IF(Table8[[#This Row],[audit report file
]]=0,"-",HYPERLINK(CONCATENATE(Lists!$P$2,Table8[[#This Row],[audit report file
]],".xlsx"),"Click to report"))</f>
        <v>-</v>
      </c>
      <c r="G7" s="18"/>
      <c r="H7" s="18" t="str">
        <f>IF(Table8[[#This Row],[audit report file
]]=0,"-",HYPERLINK(Lists!$P$2&amp;Table8[[#This Row],[Exchange form file
]]&amp;".xlsx","click"))</f>
        <v>-</v>
      </c>
      <c r="I7" s="202" t="str">
        <f ca="1">IF(G7&lt;&gt;"",INDIRECT("'"&amp;Lists!P5&amp;"["&amp;G7&amp;".xlsx]Flagging'!$E$1"),"/")</f>
        <v>/</v>
      </c>
      <c r="J7" s="18" t="str">
        <f ca="1">IF(Table8[[#This Row],[flagging status
]]&lt;&gt;"",IF(Table8[[#This Row],[flagging status
]]="-","NA","?"),"")</f>
        <v>?</v>
      </c>
      <c r="K7" s="18" t="str">
        <f ca="1">IF(Table8[[#This Row],[flagging status
]]&lt;&gt;"",IF(Table8[[#This Row],[flagging status
]]="-","NA","?"),"")</f>
        <v>?</v>
      </c>
      <c r="L7" s="18" t="str">
        <f ca="1">IF(Table8[[#This Row],[flagging status
]]&lt;&gt;"",IF(Table8[[#This Row],[flagging status
]]="-","NA","?"),"")</f>
        <v>?</v>
      </c>
      <c r="M7" s="18" t="str">
        <f ca="1">IF(Table8[[#This Row],[flagging status
]]&lt;&gt;"",IF(Table8[[#This Row],[flagging status
]]="-","NA","?"),"")</f>
        <v>?</v>
      </c>
      <c r="N7" s="18" t="str">
        <f ca="1">IF(Table8[[#This Row],[flagging status
]]&lt;&gt;"",IF(Table8[[#This Row],[flagging status
]]="-","NA","?"),"")</f>
        <v>?</v>
      </c>
      <c r="O7" s="18" t="str">
        <f ca="1">IF(Table8[[#This Row],[flagging status
]]&lt;&gt;"",IF(Table8[[#This Row],[flagging status
]]="-","NA","?"),"")</f>
        <v>?</v>
      </c>
      <c r="P7" s="18" t="str">
        <f ca="1">IF(Table8[[#This Row],[flagging status
]]&lt;&gt;"",IF(Table8[[#This Row],[flagging status
]]="-","NA","?"),"")</f>
        <v>?</v>
      </c>
      <c r="Q7" s="167"/>
      <c r="R7" s="161"/>
    </row>
    <row r="8" spans="1:18" x14ac:dyDescent="0.2">
      <c r="A8" s="160"/>
      <c r="B8" s="167"/>
      <c r="C8" s="167"/>
      <c r="D8" s="179">
        <f>Table8[[#This Row],[Report receipt date
]]-Table8[[#This Row],[Report date
]]</f>
        <v>0</v>
      </c>
      <c r="E8" s="18"/>
      <c r="F8" s="18" t="str">
        <f>IF(Table8[[#This Row],[audit report file
]]=0,"-",HYPERLINK(CONCATENATE(Lists!$P$2,Table8[[#This Row],[audit report file
]],".xlsx"),"Click to report"))</f>
        <v>-</v>
      </c>
      <c r="G8" s="18"/>
      <c r="H8" s="18" t="str">
        <f>IF(Table8[[#This Row],[audit report file
]]=0,"-",HYPERLINK(Lists!$P$2&amp;Table8[[#This Row],[Exchange form file
]]&amp;".xlsx","click"))</f>
        <v>-</v>
      </c>
      <c r="I8" s="202" t="str">
        <f ca="1">IF(G8&lt;&gt;"",INDIRECT("'"&amp;Lists!P6&amp;"["&amp;G8&amp;".xlsx]Flagging'!$E$1"),"/")</f>
        <v>/</v>
      </c>
      <c r="J8" s="18" t="str">
        <f ca="1">IF(Table8[[#This Row],[flagging status
]]&lt;&gt;"",IF(Table8[[#This Row],[flagging status
]]="-","NA","?"),"")</f>
        <v>?</v>
      </c>
      <c r="K8" s="18" t="str">
        <f ca="1">IF(Table8[[#This Row],[flagging status
]]&lt;&gt;"",IF(Table8[[#This Row],[flagging status
]]="-","NA","?"),"")</f>
        <v>?</v>
      </c>
      <c r="L8" s="18" t="str">
        <f ca="1">IF(Table8[[#This Row],[flagging status
]]&lt;&gt;"",IF(Table8[[#This Row],[flagging status
]]="-","NA","?"),"")</f>
        <v>?</v>
      </c>
      <c r="M8" s="18" t="str">
        <f ca="1">IF(Table8[[#This Row],[flagging status
]]&lt;&gt;"",IF(Table8[[#This Row],[flagging status
]]="-","NA","?"),"")</f>
        <v>?</v>
      </c>
      <c r="N8" s="18" t="str">
        <f ca="1">IF(Table8[[#This Row],[flagging status
]]&lt;&gt;"",IF(Table8[[#This Row],[flagging status
]]="-","NA","?"),"")</f>
        <v>?</v>
      </c>
      <c r="O8" s="18" t="str">
        <f ca="1">IF(Table8[[#This Row],[flagging status
]]&lt;&gt;"",IF(Table8[[#This Row],[flagging status
]]="-","NA","?"),"")</f>
        <v>?</v>
      </c>
      <c r="P8" s="18" t="str">
        <f ca="1">IF(Table8[[#This Row],[flagging status
]]&lt;&gt;"",IF(Table8[[#This Row],[flagging status
]]="-","NA","?"),"")</f>
        <v>?</v>
      </c>
      <c r="Q8" s="167"/>
      <c r="R8" s="161"/>
    </row>
    <row r="9" spans="1:18" x14ac:dyDescent="0.2">
      <c r="A9" s="160"/>
      <c r="B9" s="167"/>
      <c r="C9" s="167"/>
      <c r="D9" s="179">
        <f>Table8[[#This Row],[Report receipt date
]]-Table8[[#This Row],[Report date
]]</f>
        <v>0</v>
      </c>
      <c r="E9" s="18"/>
      <c r="F9" s="18" t="str">
        <f>IF(Table8[[#This Row],[audit report file
]]=0,"-",HYPERLINK(CONCATENATE(Lists!$P$2,Table8[[#This Row],[audit report file
]],".xlsx"),"Click to report"))</f>
        <v>-</v>
      </c>
      <c r="G9" s="18"/>
      <c r="H9" s="18" t="str">
        <f>IF(Table8[[#This Row],[audit report file
]]=0,"-",HYPERLINK(Lists!$P$2&amp;Table8[[#This Row],[Exchange form file
]]&amp;".xlsx","click"))</f>
        <v>-</v>
      </c>
      <c r="I9" s="202" t="str">
        <f ca="1">IF(G9&lt;&gt;"",INDIRECT("'"&amp;Lists!P7&amp;"["&amp;G9&amp;".xlsx]Flagging'!$E$1"),"/")</f>
        <v>/</v>
      </c>
      <c r="J9" s="18" t="str">
        <f ca="1">IF(Table8[[#This Row],[flagging status
]]&lt;&gt;"",IF(Table8[[#This Row],[flagging status
]]="-","NA","?"),"")</f>
        <v>?</v>
      </c>
      <c r="K9" s="18" t="str">
        <f ca="1">IF(Table8[[#This Row],[flagging status
]]&lt;&gt;"",IF(Table8[[#This Row],[flagging status
]]="-","NA","?"),"")</f>
        <v>?</v>
      </c>
      <c r="L9" s="18" t="str">
        <f ca="1">IF(Table8[[#This Row],[flagging status
]]&lt;&gt;"",IF(Table8[[#This Row],[flagging status
]]="-","NA","?"),"")</f>
        <v>?</v>
      </c>
      <c r="M9" s="18" t="str">
        <f ca="1">IF(Table8[[#This Row],[flagging status
]]&lt;&gt;"",IF(Table8[[#This Row],[flagging status
]]="-","NA","?"),"")</f>
        <v>?</v>
      </c>
      <c r="N9" s="18" t="str">
        <f ca="1">IF(Table8[[#This Row],[flagging status
]]&lt;&gt;"",IF(Table8[[#This Row],[flagging status
]]="-","NA","?"),"")</f>
        <v>?</v>
      </c>
      <c r="O9" s="18" t="str">
        <f ca="1">IF(Table8[[#This Row],[flagging status
]]&lt;&gt;"",IF(Table8[[#This Row],[flagging status
]]="-","NA","?"),"")</f>
        <v>?</v>
      </c>
      <c r="P9" s="18" t="str">
        <f ca="1">IF(Table8[[#This Row],[flagging status
]]&lt;&gt;"",IF(Table8[[#This Row],[flagging status
]]="-","NA","?"),"")</f>
        <v>?</v>
      </c>
      <c r="Q9" s="167"/>
      <c r="R9" s="161"/>
    </row>
    <row r="10" spans="1:18" x14ac:dyDescent="0.2">
      <c r="A10" s="160"/>
      <c r="B10" s="167"/>
      <c r="C10" s="167"/>
      <c r="D10" s="179">
        <f>Table8[[#This Row],[Report receipt date
]]-Table8[[#This Row],[Report date
]]</f>
        <v>0</v>
      </c>
      <c r="E10" s="18"/>
      <c r="F10" s="18" t="str">
        <f>IF(Table8[[#This Row],[audit report file
]]=0,"-",HYPERLINK(CONCATENATE(Lists!$P$2,Table8[[#This Row],[audit report file
]],".xlsx"),"Click to report"))</f>
        <v>-</v>
      </c>
      <c r="G10" s="18"/>
      <c r="H10" s="18" t="str">
        <f>IF(Table8[[#This Row],[audit report file
]]=0,"-",HYPERLINK(Lists!$P$2&amp;Table8[[#This Row],[Exchange form file
]]&amp;".xlsx","click"))</f>
        <v>-</v>
      </c>
      <c r="I10" s="202" t="str">
        <f ca="1">IF(G10&lt;&gt;"",INDIRECT("'"&amp;Lists!P8&amp;"["&amp;G10&amp;".xlsx]Flagging'!$E$1"),"/")</f>
        <v>/</v>
      </c>
      <c r="J10" s="18" t="str">
        <f ca="1">IF(Table8[[#This Row],[flagging status
]]&lt;&gt;"",IF(Table8[[#This Row],[flagging status
]]="-","NA","?"),"")</f>
        <v>?</v>
      </c>
      <c r="K10" s="18" t="str">
        <f ca="1">IF(Table8[[#This Row],[flagging status
]]&lt;&gt;"",IF(Table8[[#This Row],[flagging status
]]="-","NA","?"),"")</f>
        <v>?</v>
      </c>
      <c r="L10" s="18" t="str">
        <f ca="1">IF(Table8[[#This Row],[flagging status
]]&lt;&gt;"",IF(Table8[[#This Row],[flagging status
]]="-","NA","?"),"")</f>
        <v>?</v>
      </c>
      <c r="M10" s="18" t="str">
        <f ca="1">IF(Table8[[#This Row],[flagging status
]]&lt;&gt;"",IF(Table8[[#This Row],[flagging status
]]="-","NA","?"),"")</f>
        <v>?</v>
      </c>
      <c r="N10" s="18" t="str">
        <f ca="1">IF(Table8[[#This Row],[flagging status
]]&lt;&gt;"",IF(Table8[[#This Row],[flagging status
]]="-","NA","?"),"")</f>
        <v>?</v>
      </c>
      <c r="O10" s="18" t="str">
        <f ca="1">IF(Table8[[#This Row],[flagging status
]]&lt;&gt;"",IF(Table8[[#This Row],[flagging status
]]="-","NA","?"),"")</f>
        <v>?</v>
      </c>
      <c r="P10" s="18" t="str">
        <f ca="1">IF(Table8[[#This Row],[flagging status
]]&lt;&gt;"",IF(Table8[[#This Row],[flagging status
]]="-","NA","?"),"")</f>
        <v>?</v>
      </c>
      <c r="Q10" s="167"/>
      <c r="R10" s="161"/>
    </row>
    <row r="11" spans="1:18" x14ac:dyDescent="0.2">
      <c r="A11" s="160"/>
      <c r="B11" s="167"/>
      <c r="C11" s="167"/>
      <c r="D11" s="179">
        <f>Table8[[#This Row],[Report receipt date
]]-Table8[[#This Row],[Report date
]]</f>
        <v>0</v>
      </c>
      <c r="E11" s="18"/>
      <c r="F11" s="18" t="str">
        <f>IF(Table8[[#This Row],[audit report file
]]=0,"-",HYPERLINK(CONCATENATE(Lists!$P$2,Table8[[#This Row],[audit report file
]],".xlsx"),"Click to report"))</f>
        <v>-</v>
      </c>
      <c r="G11" s="18"/>
      <c r="H11" s="18" t="str">
        <f>IF(Table8[[#This Row],[audit report file
]]=0,"-",HYPERLINK(Lists!$P$2&amp;Table8[[#This Row],[Exchange form file
]]&amp;".xlsx","click"))</f>
        <v>-</v>
      </c>
      <c r="I11" s="202" t="str">
        <f ca="1">IF(G11&lt;&gt;"",INDIRECT("'"&amp;Lists!P9&amp;"["&amp;G11&amp;".xlsx]Flagging'!$E$1"),"/")</f>
        <v>/</v>
      </c>
      <c r="J11" s="18" t="str">
        <f ca="1">IF(Table8[[#This Row],[flagging status
]]&lt;&gt;"",IF(Table8[[#This Row],[flagging status
]]="-","NA","?"),"")</f>
        <v>?</v>
      </c>
      <c r="K11" s="18" t="str">
        <f ca="1">IF(Table8[[#This Row],[flagging status
]]&lt;&gt;"",IF(Table8[[#This Row],[flagging status
]]="-","NA","?"),"")</f>
        <v>?</v>
      </c>
      <c r="L11" s="18" t="str">
        <f ca="1">IF(Table8[[#This Row],[flagging status
]]&lt;&gt;"",IF(Table8[[#This Row],[flagging status
]]="-","NA","?"),"")</f>
        <v>?</v>
      </c>
      <c r="M11" s="18" t="str">
        <f ca="1">IF(Table8[[#This Row],[flagging status
]]&lt;&gt;"",IF(Table8[[#This Row],[flagging status
]]="-","NA","?"),"")</f>
        <v>?</v>
      </c>
      <c r="N11" s="18" t="str">
        <f ca="1">IF(Table8[[#This Row],[flagging status
]]&lt;&gt;"",IF(Table8[[#This Row],[flagging status
]]="-","NA","?"),"")</f>
        <v>?</v>
      </c>
      <c r="O11" s="18" t="str">
        <f ca="1">IF(Table8[[#This Row],[flagging status
]]&lt;&gt;"",IF(Table8[[#This Row],[flagging status
]]="-","NA","?"),"")</f>
        <v>?</v>
      </c>
      <c r="P11" s="18" t="str">
        <f ca="1">IF(Table8[[#This Row],[flagging status
]]&lt;&gt;"",IF(Table8[[#This Row],[flagging status
]]="-","NA","?"),"")</f>
        <v>?</v>
      </c>
      <c r="Q11" s="167"/>
      <c r="R11" s="161"/>
    </row>
    <row r="12" spans="1:18" x14ac:dyDescent="0.2">
      <c r="A12" s="160"/>
      <c r="B12" s="167"/>
      <c r="C12" s="167"/>
      <c r="D12" s="179">
        <f>Table8[[#This Row],[Report receipt date
]]-Table8[[#This Row],[Report date
]]</f>
        <v>0</v>
      </c>
      <c r="E12" s="18"/>
      <c r="F12" s="18" t="str">
        <f>IF(Table8[[#This Row],[audit report file
]]=0,"-",HYPERLINK(CONCATENATE(Lists!$P$2,Table8[[#This Row],[audit report file
]],".xlsx"),"Click to report"))</f>
        <v>-</v>
      </c>
      <c r="G12" s="18"/>
      <c r="H12" s="18" t="str">
        <f>IF(Table8[[#This Row],[audit report file
]]=0,"-",HYPERLINK(Lists!$P$2&amp;Table8[[#This Row],[Exchange form file
]]&amp;".xlsx","click"))</f>
        <v>-</v>
      </c>
      <c r="I12" s="202" t="str">
        <f ca="1">IF(G12&lt;&gt;"",INDIRECT("'"&amp;Lists!P10&amp;"["&amp;G12&amp;".xlsx]Flagging'!$E$1"),"/")</f>
        <v>/</v>
      </c>
      <c r="J12" s="18" t="str">
        <f ca="1">IF(Table8[[#This Row],[flagging status
]]&lt;&gt;"",IF(Table8[[#This Row],[flagging status
]]="-","NA","?"),"")</f>
        <v>?</v>
      </c>
      <c r="K12" s="18" t="str">
        <f ca="1">IF(Table8[[#This Row],[flagging status
]]&lt;&gt;"",IF(Table8[[#This Row],[flagging status
]]="-","NA","?"),"")</f>
        <v>?</v>
      </c>
      <c r="L12" s="18" t="str">
        <f ca="1">IF(Table8[[#This Row],[flagging status
]]&lt;&gt;"",IF(Table8[[#This Row],[flagging status
]]="-","NA","?"),"")</f>
        <v>?</v>
      </c>
      <c r="M12" s="18" t="str">
        <f ca="1">IF(Table8[[#This Row],[flagging status
]]&lt;&gt;"",IF(Table8[[#This Row],[flagging status
]]="-","NA","?"),"")</f>
        <v>?</v>
      </c>
      <c r="N12" s="18" t="str">
        <f ca="1">IF(Table8[[#This Row],[flagging status
]]&lt;&gt;"",IF(Table8[[#This Row],[flagging status
]]="-","NA","?"),"")</f>
        <v>?</v>
      </c>
      <c r="O12" s="18" t="str">
        <f ca="1">IF(Table8[[#This Row],[flagging status
]]&lt;&gt;"",IF(Table8[[#This Row],[flagging status
]]="-","NA","?"),"")</f>
        <v>?</v>
      </c>
      <c r="P12" s="18" t="str">
        <f ca="1">IF(Table8[[#This Row],[flagging status
]]&lt;&gt;"",IF(Table8[[#This Row],[flagging status
]]="-","NA","?"),"")</f>
        <v>?</v>
      </c>
      <c r="Q12" s="167"/>
      <c r="R12" s="161"/>
    </row>
    <row r="13" spans="1:18" x14ac:dyDescent="0.2">
      <c r="A13" s="160"/>
      <c r="B13" s="167"/>
      <c r="C13" s="167"/>
      <c r="D13" s="179">
        <f>Table8[[#This Row],[Report receipt date
]]-Table8[[#This Row],[Report date
]]</f>
        <v>0</v>
      </c>
      <c r="E13" s="18"/>
      <c r="F13" s="18" t="str">
        <f>IF(Table8[[#This Row],[audit report file
]]=0,"-",HYPERLINK(CONCATENATE(Lists!$P$2,Table8[[#This Row],[audit report file
]],".xlsx"),"Click to report"))</f>
        <v>-</v>
      </c>
      <c r="G13" s="18"/>
      <c r="H13" s="18" t="str">
        <f>IF(Table8[[#This Row],[audit report file
]]=0,"-",HYPERLINK(Lists!$P$2&amp;Table8[[#This Row],[Exchange form file
]]&amp;".xlsx","click"))</f>
        <v>-</v>
      </c>
      <c r="I13" s="202" t="str">
        <f ca="1">IF(G13&lt;&gt;"",INDIRECT("'"&amp;Lists!P11&amp;"["&amp;G13&amp;".xlsx]Flagging'!$E$1"),"/")</f>
        <v>/</v>
      </c>
      <c r="J13" s="18" t="str">
        <f ca="1">IF(Table8[[#This Row],[flagging status
]]&lt;&gt;"",IF(Table8[[#This Row],[flagging status
]]="-","NA","?"),"")</f>
        <v>?</v>
      </c>
      <c r="K13" s="18" t="str">
        <f ca="1">IF(Table8[[#This Row],[flagging status
]]&lt;&gt;"",IF(Table8[[#This Row],[flagging status
]]="-","NA","?"),"")</f>
        <v>?</v>
      </c>
      <c r="L13" s="18" t="str">
        <f ca="1">IF(Table8[[#This Row],[flagging status
]]&lt;&gt;"",IF(Table8[[#This Row],[flagging status
]]="-","NA","?"),"")</f>
        <v>?</v>
      </c>
      <c r="M13" s="18" t="str">
        <f ca="1">IF(Table8[[#This Row],[flagging status
]]&lt;&gt;"",IF(Table8[[#This Row],[flagging status
]]="-","NA","?"),"")</f>
        <v>?</v>
      </c>
      <c r="N13" s="18" t="str">
        <f ca="1">IF(Table8[[#This Row],[flagging status
]]&lt;&gt;"",IF(Table8[[#This Row],[flagging status
]]="-","NA","?"),"")</f>
        <v>?</v>
      </c>
      <c r="O13" s="18" t="str">
        <f ca="1">IF(Table8[[#This Row],[flagging status
]]&lt;&gt;"",IF(Table8[[#This Row],[flagging status
]]="-","NA","?"),"")</f>
        <v>?</v>
      </c>
      <c r="P13" s="18" t="str">
        <f ca="1">IF(Table8[[#This Row],[flagging status
]]&lt;&gt;"",IF(Table8[[#This Row],[flagging status
]]="-","NA","?"),"")</f>
        <v>?</v>
      </c>
      <c r="Q13" s="167"/>
      <c r="R13" s="161"/>
    </row>
    <row r="14" spans="1:18" x14ac:dyDescent="0.2">
      <c r="A14" s="160"/>
      <c r="B14" s="167"/>
      <c r="C14" s="167"/>
      <c r="D14" s="179">
        <f>Table8[[#This Row],[Report receipt date
]]-Table8[[#This Row],[Report date
]]</f>
        <v>0</v>
      </c>
      <c r="E14" s="18"/>
      <c r="F14" s="18" t="str">
        <f>IF(Table8[[#This Row],[audit report file
]]=0,"-",HYPERLINK(CONCATENATE(Lists!$P$2,Table8[[#This Row],[audit report file
]],".xlsx"),"Click to report"))</f>
        <v>-</v>
      </c>
      <c r="G14" s="18"/>
      <c r="H14" s="18" t="str">
        <f>IF(Table8[[#This Row],[audit report file
]]=0,"-",HYPERLINK(Lists!$P$2&amp;Table8[[#This Row],[Exchange form file
]]&amp;".xlsx","click"))</f>
        <v>-</v>
      </c>
      <c r="I14" s="202" t="str">
        <f ca="1">IF(G14&lt;&gt;"",INDIRECT("'"&amp;Lists!P12&amp;"["&amp;G14&amp;".xlsx]Flagging'!$E$1"),"/")</f>
        <v>/</v>
      </c>
      <c r="J14" s="18" t="str">
        <f ca="1">IF(Table8[[#This Row],[flagging status
]]&lt;&gt;"",IF(Table8[[#This Row],[flagging status
]]="-","NA","?"),"")</f>
        <v>?</v>
      </c>
      <c r="K14" s="18" t="str">
        <f ca="1">IF(Table8[[#This Row],[flagging status
]]&lt;&gt;"",IF(Table8[[#This Row],[flagging status
]]="-","NA","?"),"")</f>
        <v>?</v>
      </c>
      <c r="L14" s="18" t="str">
        <f ca="1">IF(Table8[[#This Row],[flagging status
]]&lt;&gt;"",IF(Table8[[#This Row],[flagging status
]]="-","NA","?"),"")</f>
        <v>?</v>
      </c>
      <c r="M14" s="18" t="str">
        <f ca="1">IF(Table8[[#This Row],[flagging status
]]&lt;&gt;"",IF(Table8[[#This Row],[flagging status
]]="-","NA","?"),"")</f>
        <v>?</v>
      </c>
      <c r="N14" s="18" t="str">
        <f ca="1">IF(Table8[[#This Row],[flagging status
]]&lt;&gt;"",IF(Table8[[#This Row],[flagging status
]]="-","NA","?"),"")</f>
        <v>?</v>
      </c>
      <c r="O14" s="18" t="str">
        <f ca="1">IF(Table8[[#This Row],[flagging status
]]&lt;&gt;"",IF(Table8[[#This Row],[flagging status
]]="-","NA","?"),"")</f>
        <v>?</v>
      </c>
      <c r="P14" s="18" t="str">
        <f ca="1">IF(Table8[[#This Row],[flagging status
]]&lt;&gt;"",IF(Table8[[#This Row],[flagging status
]]="-","NA","?"),"")</f>
        <v>?</v>
      </c>
      <c r="Q14" s="167"/>
      <c r="R14" s="161"/>
    </row>
    <row r="15" spans="1:18" x14ac:dyDescent="0.2">
      <c r="A15" s="160"/>
      <c r="B15" s="167"/>
      <c r="C15" s="167"/>
      <c r="D15" s="179">
        <f>Table8[[#This Row],[Report receipt date
]]-Table8[[#This Row],[Report date
]]</f>
        <v>0</v>
      </c>
      <c r="E15" s="18"/>
      <c r="F15" s="18" t="str">
        <f>IF(Table8[[#This Row],[audit report file
]]=0,"-",HYPERLINK(CONCATENATE(Lists!$P$2,Table8[[#This Row],[audit report file
]],".xlsx"),"Click to report"))</f>
        <v>-</v>
      </c>
      <c r="G15" s="18"/>
      <c r="H15" s="18" t="str">
        <f>IF(Table8[[#This Row],[audit report file
]]=0,"-",HYPERLINK(Lists!$P$2&amp;Table8[[#This Row],[Exchange form file
]]&amp;".xlsx","click"))</f>
        <v>-</v>
      </c>
      <c r="I15" s="202" t="str">
        <f ca="1">IF(G15&lt;&gt;"",INDIRECT("'"&amp;Lists!P3&amp;"["&amp;G15&amp;".xlsx]Flagging'!$E$1"),"/")</f>
        <v>/</v>
      </c>
      <c r="J15" s="18" t="str">
        <f ca="1">IF(Table8[[#This Row],[flagging status
]]&lt;&gt;"",IF(Table8[[#This Row],[flagging status
]]="-","NA","?"),"")</f>
        <v>?</v>
      </c>
      <c r="K15" s="18" t="str">
        <f ca="1">IF(Table8[[#This Row],[flagging status
]]&lt;&gt;"",IF(Table8[[#This Row],[flagging status
]]="-","NA","?"),"")</f>
        <v>?</v>
      </c>
      <c r="L15" s="18" t="str">
        <f ca="1">IF(Table8[[#This Row],[flagging status
]]&lt;&gt;"",IF(Table8[[#This Row],[flagging status
]]="-","NA","?"),"")</f>
        <v>?</v>
      </c>
      <c r="M15" s="18" t="str">
        <f ca="1">IF(Table8[[#This Row],[flagging status
]]&lt;&gt;"",IF(Table8[[#This Row],[flagging status
]]="-","NA","?"),"")</f>
        <v>?</v>
      </c>
      <c r="N15" s="18" t="str">
        <f ca="1">IF(Table8[[#This Row],[flagging status
]]&lt;&gt;"",IF(Table8[[#This Row],[flagging status
]]="-","NA","?"),"")</f>
        <v>?</v>
      </c>
      <c r="O15" s="18" t="str">
        <f ca="1">IF(Table8[[#This Row],[flagging status
]]&lt;&gt;"",IF(Table8[[#This Row],[flagging status
]]="-","NA","?"),"")</f>
        <v>?</v>
      </c>
      <c r="P15" s="18" t="str">
        <f ca="1">IF(Table8[[#This Row],[flagging status
]]&lt;&gt;"",IF(Table8[[#This Row],[flagging status
]]="-","NA","?"),"")</f>
        <v>?</v>
      </c>
      <c r="Q15" s="167"/>
      <c r="R15" s="161"/>
    </row>
    <row r="16" spans="1:18" x14ac:dyDescent="0.2">
      <c r="A16" s="160"/>
      <c r="B16" s="167"/>
      <c r="C16" s="167"/>
      <c r="D16" s="179">
        <f>Table8[[#This Row],[Report receipt date
]]-Table8[[#This Row],[Report date
]]</f>
        <v>0</v>
      </c>
      <c r="E16" s="18"/>
      <c r="F16" s="18" t="str">
        <f>IF(Table8[[#This Row],[audit report file
]]=0,"-",HYPERLINK(CONCATENATE(Lists!$P$2,Table8[[#This Row],[audit report file
]],".xlsx"),"Click to report"))</f>
        <v>-</v>
      </c>
      <c r="G16" s="18"/>
      <c r="H16" s="18" t="str">
        <f>IF(Table8[[#This Row],[audit report file
]]=0,"-",HYPERLINK(Lists!$P$2&amp;Table8[[#This Row],[Exchange form file
]]&amp;".xlsx","click"))</f>
        <v>-</v>
      </c>
      <c r="I16" s="202" t="str">
        <f ca="1">IF(G16&lt;&gt;"",INDIRECT("'"&amp;Lists!P4&amp;"["&amp;G16&amp;".xlsx]Flagging'!$E$1"),"/")</f>
        <v>/</v>
      </c>
      <c r="J16" s="18" t="str">
        <f ca="1">IF(Table8[[#This Row],[flagging status
]]&lt;&gt;"",IF(Table8[[#This Row],[flagging status
]]="-","NA","?"),"")</f>
        <v>?</v>
      </c>
      <c r="K16" s="18" t="str">
        <f ca="1">IF(Table8[[#This Row],[flagging status
]]&lt;&gt;"",IF(Table8[[#This Row],[flagging status
]]="-","NA","?"),"")</f>
        <v>?</v>
      </c>
      <c r="L16" s="18" t="str">
        <f ca="1">IF(Table8[[#This Row],[flagging status
]]&lt;&gt;"",IF(Table8[[#This Row],[flagging status
]]="-","NA","?"),"")</f>
        <v>?</v>
      </c>
      <c r="M16" s="18" t="str">
        <f ca="1">IF(Table8[[#This Row],[flagging status
]]&lt;&gt;"",IF(Table8[[#This Row],[flagging status
]]="-","NA","?"),"")</f>
        <v>?</v>
      </c>
      <c r="N16" s="18" t="str">
        <f ca="1">IF(Table8[[#This Row],[flagging status
]]&lt;&gt;"",IF(Table8[[#This Row],[flagging status
]]="-","NA","?"),"")</f>
        <v>?</v>
      </c>
      <c r="O16" s="18" t="str">
        <f ca="1">IF(Table8[[#This Row],[flagging status
]]&lt;&gt;"",IF(Table8[[#This Row],[flagging status
]]="-","NA","?"),"")</f>
        <v>?</v>
      </c>
      <c r="P16" s="18" t="str">
        <f ca="1">IF(Table8[[#This Row],[flagging status
]]&lt;&gt;"",IF(Table8[[#This Row],[flagging status
]]="-","NA","?"),"")</f>
        <v>?</v>
      </c>
      <c r="Q16" s="167"/>
      <c r="R16" s="161"/>
    </row>
    <row r="17" spans="1:18" x14ac:dyDescent="0.2">
      <c r="A17" s="160"/>
      <c r="B17" s="167"/>
      <c r="C17" s="167"/>
      <c r="D17" s="179">
        <f>Table8[[#This Row],[Report receipt date
]]-Table8[[#This Row],[Report date
]]</f>
        <v>0</v>
      </c>
      <c r="E17" s="18"/>
      <c r="F17" s="18" t="str">
        <f>IF(Table8[[#This Row],[audit report file
]]=0,"-",HYPERLINK(CONCATENATE(Lists!$P$2,Table8[[#This Row],[audit report file
]],".xlsx"),"Click to report"))</f>
        <v>-</v>
      </c>
      <c r="G17" s="18"/>
      <c r="H17" s="18" t="str">
        <f>IF(Table8[[#This Row],[audit report file
]]=0,"-",HYPERLINK(Lists!$P$2&amp;Table8[[#This Row],[Exchange form file
]]&amp;".xlsx","click"))</f>
        <v>-</v>
      </c>
      <c r="I17" s="202" t="str">
        <f ca="1">IF(G17&lt;&gt;"",INDIRECT("'"&amp;Lists!P5&amp;"["&amp;G17&amp;".xlsx]Flagging'!$E$1"),"/")</f>
        <v>/</v>
      </c>
      <c r="J17" s="18" t="str">
        <f ca="1">IF(Table8[[#This Row],[flagging status
]]&lt;&gt;"",IF(Table8[[#This Row],[flagging status
]]="-","NA","?"),"")</f>
        <v>?</v>
      </c>
      <c r="K17" s="18" t="str">
        <f ca="1">IF(Table8[[#This Row],[flagging status
]]&lt;&gt;"",IF(Table8[[#This Row],[flagging status
]]="-","NA","?"),"")</f>
        <v>?</v>
      </c>
      <c r="L17" s="18" t="str">
        <f ca="1">IF(Table8[[#This Row],[flagging status
]]&lt;&gt;"",IF(Table8[[#This Row],[flagging status
]]="-","NA","?"),"")</f>
        <v>?</v>
      </c>
      <c r="M17" s="18" t="str">
        <f ca="1">IF(Table8[[#This Row],[flagging status
]]&lt;&gt;"",IF(Table8[[#This Row],[flagging status
]]="-","NA","?"),"")</f>
        <v>?</v>
      </c>
      <c r="N17" s="18" t="str">
        <f ca="1">IF(Table8[[#This Row],[flagging status
]]&lt;&gt;"",IF(Table8[[#This Row],[flagging status
]]="-","NA","?"),"")</f>
        <v>?</v>
      </c>
      <c r="O17" s="18" t="str">
        <f ca="1">IF(Table8[[#This Row],[flagging status
]]&lt;&gt;"",IF(Table8[[#This Row],[flagging status
]]="-","NA","?"),"")</f>
        <v>?</v>
      </c>
      <c r="P17" s="18" t="str">
        <f ca="1">IF(Table8[[#This Row],[flagging status
]]&lt;&gt;"",IF(Table8[[#This Row],[flagging status
]]="-","NA","?"),"")</f>
        <v>?</v>
      </c>
      <c r="Q17" s="167"/>
      <c r="R17" s="161"/>
    </row>
    <row r="18" spans="1:18" x14ac:dyDescent="0.2">
      <c r="A18" s="160"/>
      <c r="B18" s="167"/>
      <c r="C18" s="167"/>
      <c r="D18" s="179">
        <f>Table8[[#This Row],[Report receipt date
]]-Table8[[#This Row],[Report date
]]</f>
        <v>0</v>
      </c>
      <c r="E18" s="18"/>
      <c r="F18" s="18" t="str">
        <f>IF(Table8[[#This Row],[audit report file
]]=0,"-",HYPERLINK(CONCATENATE(Lists!$P$2,Table8[[#This Row],[audit report file
]],".xlsx"),"Click to report"))</f>
        <v>-</v>
      </c>
      <c r="G18" s="18"/>
      <c r="H18" s="18" t="str">
        <f>IF(Table8[[#This Row],[audit report file
]]=0,"-",HYPERLINK(Lists!$P$2&amp;Table8[[#This Row],[Exchange form file
]]&amp;".xlsx","click"))</f>
        <v>-</v>
      </c>
      <c r="I18" s="202" t="str">
        <f ca="1">IF(G18&lt;&gt;"",INDIRECT("'"&amp;Lists!P6&amp;"["&amp;G18&amp;".xlsx]Flagging'!$E$1"),"/")</f>
        <v>/</v>
      </c>
      <c r="J18" s="18" t="str">
        <f ca="1">IF(Table8[[#This Row],[flagging status
]]&lt;&gt;"",IF(Table8[[#This Row],[flagging status
]]="-","NA","?"),"")</f>
        <v>?</v>
      </c>
      <c r="K18" s="18" t="str">
        <f ca="1">IF(Table8[[#This Row],[flagging status
]]&lt;&gt;"",IF(Table8[[#This Row],[flagging status
]]="-","NA","?"),"")</f>
        <v>?</v>
      </c>
      <c r="L18" s="18" t="str">
        <f ca="1">IF(Table8[[#This Row],[flagging status
]]&lt;&gt;"",IF(Table8[[#This Row],[flagging status
]]="-","NA","?"),"")</f>
        <v>?</v>
      </c>
      <c r="M18" s="18" t="str">
        <f ca="1">IF(Table8[[#This Row],[flagging status
]]&lt;&gt;"",IF(Table8[[#This Row],[flagging status
]]="-","NA","?"),"")</f>
        <v>?</v>
      </c>
      <c r="N18" s="18" t="str">
        <f ca="1">IF(Table8[[#This Row],[flagging status
]]&lt;&gt;"",IF(Table8[[#This Row],[flagging status
]]="-","NA","?"),"")</f>
        <v>?</v>
      </c>
      <c r="O18" s="18" t="str">
        <f ca="1">IF(Table8[[#This Row],[flagging status
]]&lt;&gt;"",IF(Table8[[#This Row],[flagging status
]]="-","NA","?"),"")</f>
        <v>?</v>
      </c>
      <c r="P18" s="18" t="str">
        <f ca="1">IF(Table8[[#This Row],[flagging status
]]&lt;&gt;"",IF(Table8[[#This Row],[flagging status
]]="-","NA","?"),"")</f>
        <v>?</v>
      </c>
      <c r="Q18" s="167"/>
      <c r="R18" s="161"/>
    </row>
    <row r="19" spans="1:18" x14ac:dyDescent="0.2">
      <c r="A19" s="160"/>
      <c r="B19" s="167"/>
      <c r="C19" s="167"/>
      <c r="D19" s="179">
        <f>Table8[[#This Row],[Report receipt date
]]-Table8[[#This Row],[Report date
]]</f>
        <v>0</v>
      </c>
      <c r="E19" s="18"/>
      <c r="F19" s="18" t="str">
        <f>IF(Table8[[#This Row],[audit report file
]]=0,"-",HYPERLINK(CONCATENATE(Lists!$P$2,Table8[[#This Row],[audit report file
]],".xlsx"),"Click to report"))</f>
        <v>-</v>
      </c>
      <c r="G19" s="18"/>
      <c r="H19" s="18" t="str">
        <f>IF(Table8[[#This Row],[audit report file
]]=0,"-",HYPERLINK(Lists!$P$2&amp;Table8[[#This Row],[Exchange form file
]]&amp;".xlsx","click"))</f>
        <v>-</v>
      </c>
      <c r="I19" s="202" t="str">
        <f ca="1">IF(G19&lt;&gt;"",INDIRECT("'"&amp;Lists!P7&amp;"["&amp;G19&amp;".xlsx]Flagging'!$E$1"),"/")</f>
        <v>/</v>
      </c>
      <c r="J19" s="18" t="str">
        <f ca="1">IF(Table8[[#This Row],[flagging status
]]&lt;&gt;"",IF(Table8[[#This Row],[flagging status
]]="-","NA","?"),"")</f>
        <v>?</v>
      </c>
      <c r="K19" s="18" t="str">
        <f ca="1">IF(Table8[[#This Row],[flagging status
]]&lt;&gt;"",IF(Table8[[#This Row],[flagging status
]]="-","NA","?"),"")</f>
        <v>?</v>
      </c>
      <c r="L19" s="18" t="str">
        <f ca="1">IF(Table8[[#This Row],[flagging status
]]&lt;&gt;"",IF(Table8[[#This Row],[flagging status
]]="-","NA","?"),"")</f>
        <v>?</v>
      </c>
      <c r="M19" s="18" t="str">
        <f ca="1">IF(Table8[[#This Row],[flagging status
]]&lt;&gt;"",IF(Table8[[#This Row],[flagging status
]]="-","NA","?"),"")</f>
        <v>?</v>
      </c>
      <c r="N19" s="18" t="str">
        <f ca="1">IF(Table8[[#This Row],[flagging status
]]&lt;&gt;"",IF(Table8[[#This Row],[flagging status
]]="-","NA","?"),"")</f>
        <v>?</v>
      </c>
      <c r="O19" s="18" t="str">
        <f ca="1">IF(Table8[[#This Row],[flagging status
]]&lt;&gt;"",IF(Table8[[#This Row],[flagging status
]]="-","NA","?"),"")</f>
        <v>?</v>
      </c>
      <c r="P19" s="18" t="str">
        <f ca="1">IF(Table8[[#This Row],[flagging status
]]&lt;&gt;"",IF(Table8[[#This Row],[flagging status
]]="-","NA","?"),"")</f>
        <v>?</v>
      </c>
      <c r="Q19" s="167"/>
      <c r="R19" s="161"/>
    </row>
    <row r="20" spans="1:18" x14ac:dyDescent="0.2">
      <c r="A20" s="160"/>
      <c r="B20" s="167"/>
      <c r="C20" s="167"/>
      <c r="D20" s="179">
        <f>Table8[[#This Row],[Report receipt date
]]-Table8[[#This Row],[Report date
]]</f>
        <v>0</v>
      </c>
      <c r="E20" s="18"/>
      <c r="F20" s="18" t="str">
        <f>IF(Table8[[#This Row],[audit report file
]]=0,"-",HYPERLINK(CONCATENATE(Lists!$P$2,Table8[[#This Row],[audit report file
]],".xlsx"),"Click to report"))</f>
        <v>-</v>
      </c>
      <c r="G20" s="18"/>
      <c r="H20" s="18" t="str">
        <f>IF(Table8[[#This Row],[audit report file
]]=0,"-",HYPERLINK(Lists!$P$2&amp;Table8[[#This Row],[Exchange form file
]]&amp;".xlsx","click"))</f>
        <v>-</v>
      </c>
      <c r="I20" s="202" t="str">
        <f ca="1">IF(G20&lt;&gt;"",INDIRECT("'"&amp;Lists!P8&amp;"["&amp;G20&amp;".xlsx]Flagging'!$E$1"),"/")</f>
        <v>/</v>
      </c>
      <c r="J20" s="18" t="str">
        <f ca="1">IF(Table8[[#This Row],[flagging status
]]&lt;&gt;"",IF(Table8[[#This Row],[flagging status
]]="-","NA","?"),"")</f>
        <v>?</v>
      </c>
      <c r="K20" s="18" t="str">
        <f ca="1">IF(Table8[[#This Row],[flagging status
]]&lt;&gt;"",IF(Table8[[#This Row],[flagging status
]]="-","NA","?"),"")</f>
        <v>?</v>
      </c>
      <c r="L20" s="18" t="str">
        <f ca="1">IF(Table8[[#This Row],[flagging status
]]&lt;&gt;"",IF(Table8[[#This Row],[flagging status
]]="-","NA","?"),"")</f>
        <v>?</v>
      </c>
      <c r="M20" s="18" t="str">
        <f ca="1">IF(Table8[[#This Row],[flagging status
]]&lt;&gt;"",IF(Table8[[#This Row],[flagging status
]]="-","NA","?"),"")</f>
        <v>?</v>
      </c>
      <c r="N20" s="18" t="str">
        <f ca="1">IF(Table8[[#This Row],[flagging status
]]&lt;&gt;"",IF(Table8[[#This Row],[flagging status
]]="-","NA","?"),"")</f>
        <v>?</v>
      </c>
      <c r="O20" s="18" t="str">
        <f ca="1">IF(Table8[[#This Row],[flagging status
]]&lt;&gt;"",IF(Table8[[#This Row],[flagging status
]]="-","NA","?"),"")</f>
        <v>?</v>
      </c>
      <c r="P20" s="18" t="str">
        <f ca="1">IF(Table8[[#This Row],[flagging status
]]&lt;&gt;"",IF(Table8[[#This Row],[flagging status
]]="-","NA","?"),"")</f>
        <v>?</v>
      </c>
      <c r="Q20" s="167"/>
      <c r="R20" s="161"/>
    </row>
    <row r="21" spans="1:18" x14ac:dyDescent="0.2">
      <c r="A21" s="160"/>
      <c r="B21" s="167"/>
      <c r="C21" s="167"/>
      <c r="D21" s="179">
        <f>Table8[[#This Row],[Report receipt date
]]-Table8[[#This Row],[Report date
]]</f>
        <v>0</v>
      </c>
      <c r="E21" s="18"/>
      <c r="F21" s="18" t="str">
        <f>IF(Table8[[#This Row],[audit report file
]]=0,"-",HYPERLINK(CONCATENATE(Lists!$P$2,Table8[[#This Row],[audit report file
]],".xlsx"),"Click to report"))</f>
        <v>-</v>
      </c>
      <c r="G21" s="18"/>
      <c r="H21" s="18" t="str">
        <f>IF(Table8[[#This Row],[audit report file
]]=0,"-",HYPERLINK(Lists!$P$2&amp;Table8[[#This Row],[Exchange form file
]]&amp;".xlsx","click"))</f>
        <v>-</v>
      </c>
      <c r="I21" s="202" t="str">
        <f ca="1">IF(G21&lt;&gt;"",INDIRECT("'"&amp;Lists!P9&amp;"["&amp;G21&amp;".xlsx]Flagging'!$E$1"),"/")</f>
        <v>/</v>
      </c>
      <c r="J21" s="18" t="str">
        <f ca="1">IF(Table8[[#This Row],[flagging status
]]&lt;&gt;"",IF(Table8[[#This Row],[flagging status
]]="-","NA","?"),"")</f>
        <v>?</v>
      </c>
      <c r="K21" s="18" t="str">
        <f ca="1">IF(Table8[[#This Row],[flagging status
]]&lt;&gt;"",IF(Table8[[#This Row],[flagging status
]]="-","NA","?"),"")</f>
        <v>?</v>
      </c>
      <c r="L21" s="18" t="str">
        <f ca="1">IF(Table8[[#This Row],[flagging status
]]&lt;&gt;"",IF(Table8[[#This Row],[flagging status
]]="-","NA","?"),"")</f>
        <v>?</v>
      </c>
      <c r="M21" s="18" t="str">
        <f ca="1">IF(Table8[[#This Row],[flagging status
]]&lt;&gt;"",IF(Table8[[#This Row],[flagging status
]]="-","NA","?"),"")</f>
        <v>?</v>
      </c>
      <c r="N21" s="18" t="str">
        <f ca="1">IF(Table8[[#This Row],[flagging status
]]&lt;&gt;"",IF(Table8[[#This Row],[flagging status
]]="-","NA","?"),"")</f>
        <v>?</v>
      </c>
      <c r="O21" s="18" t="str">
        <f ca="1">IF(Table8[[#This Row],[flagging status
]]&lt;&gt;"",IF(Table8[[#This Row],[flagging status
]]="-","NA","?"),"")</f>
        <v>?</v>
      </c>
      <c r="P21" s="18" t="str">
        <f ca="1">IF(Table8[[#This Row],[flagging status
]]&lt;&gt;"",IF(Table8[[#This Row],[flagging status
]]="-","NA","?"),"")</f>
        <v>?</v>
      </c>
      <c r="Q21" s="167"/>
      <c r="R21" s="161"/>
    </row>
    <row r="22" spans="1:18" x14ac:dyDescent="0.2">
      <c r="A22" s="160"/>
      <c r="B22" s="167"/>
      <c r="C22" s="167"/>
      <c r="D22" s="179">
        <f>Table8[[#This Row],[Report receipt date
]]-Table8[[#This Row],[Report date
]]</f>
        <v>0</v>
      </c>
      <c r="E22" s="18"/>
      <c r="F22" s="18" t="str">
        <f>IF(Table8[[#This Row],[audit report file
]]=0,"-",HYPERLINK(CONCATENATE(Lists!$P$2,Table8[[#This Row],[audit report file
]],".xlsx"),"Click to report"))</f>
        <v>-</v>
      </c>
      <c r="G22" s="18"/>
      <c r="H22" s="18" t="str">
        <f>IF(Table8[[#This Row],[audit report file
]]=0,"-",HYPERLINK(Lists!$P$2&amp;Table8[[#This Row],[Exchange form file
]]&amp;".xlsx","click"))</f>
        <v>-</v>
      </c>
      <c r="I22" s="202" t="str">
        <f ca="1">IF(G22&lt;&gt;"",INDIRECT("'"&amp;Lists!P10&amp;"["&amp;G22&amp;".xlsx]Flagging'!$E$1"),"/")</f>
        <v>/</v>
      </c>
      <c r="J22" s="18" t="str">
        <f ca="1">IF(Table8[[#This Row],[flagging status
]]&lt;&gt;"",IF(Table8[[#This Row],[flagging status
]]="-","NA","?"),"")</f>
        <v>?</v>
      </c>
      <c r="K22" s="18" t="str">
        <f ca="1">IF(Table8[[#This Row],[flagging status
]]&lt;&gt;"",IF(Table8[[#This Row],[flagging status
]]="-","NA","?"),"")</f>
        <v>?</v>
      </c>
      <c r="L22" s="18" t="str">
        <f ca="1">IF(Table8[[#This Row],[flagging status
]]&lt;&gt;"",IF(Table8[[#This Row],[flagging status
]]="-","NA","?"),"")</f>
        <v>?</v>
      </c>
      <c r="M22" s="18" t="str">
        <f ca="1">IF(Table8[[#This Row],[flagging status
]]&lt;&gt;"",IF(Table8[[#This Row],[flagging status
]]="-","NA","?"),"")</f>
        <v>?</v>
      </c>
      <c r="N22" s="18" t="str">
        <f ca="1">IF(Table8[[#This Row],[flagging status
]]&lt;&gt;"",IF(Table8[[#This Row],[flagging status
]]="-","NA","?"),"")</f>
        <v>?</v>
      </c>
      <c r="O22" s="18" t="str">
        <f ca="1">IF(Table8[[#This Row],[flagging status
]]&lt;&gt;"",IF(Table8[[#This Row],[flagging status
]]="-","NA","?"),"")</f>
        <v>?</v>
      </c>
      <c r="P22" s="18" t="str">
        <f ca="1">IF(Table8[[#This Row],[flagging status
]]&lt;&gt;"",IF(Table8[[#This Row],[flagging status
]]="-","NA","?"),"")</f>
        <v>?</v>
      </c>
      <c r="Q22" s="167"/>
      <c r="R22" s="161"/>
    </row>
    <row r="23" spans="1:18" x14ac:dyDescent="0.2">
      <c r="A23" s="160"/>
      <c r="B23" s="167"/>
      <c r="C23" s="167"/>
      <c r="D23" s="179">
        <f>Table8[[#This Row],[Report receipt date
]]-Table8[[#This Row],[Report date
]]</f>
        <v>0</v>
      </c>
      <c r="E23" s="18"/>
      <c r="F23" s="18" t="str">
        <f>IF(Table8[[#This Row],[audit report file
]]=0,"-",HYPERLINK(CONCATENATE(Lists!$P$2,Table8[[#This Row],[audit report file
]],".xlsx"),"Click to report"))</f>
        <v>-</v>
      </c>
      <c r="G23" s="18"/>
      <c r="H23" s="18" t="str">
        <f>IF(Table8[[#This Row],[audit report file
]]=0,"-",HYPERLINK(Lists!$P$2&amp;Table8[[#This Row],[Exchange form file
]]&amp;".xlsx","click"))</f>
        <v>-</v>
      </c>
      <c r="I23" s="202" t="str">
        <f ca="1">IF(G23&lt;&gt;"",INDIRECT("'"&amp;Lists!P11&amp;"["&amp;G23&amp;".xlsx]Flagging'!$E$1"),"/")</f>
        <v>/</v>
      </c>
      <c r="J23" s="18" t="str">
        <f ca="1">IF(Table8[[#This Row],[flagging status
]]&lt;&gt;"",IF(Table8[[#This Row],[flagging status
]]="-","NA","?"),"")</f>
        <v>?</v>
      </c>
      <c r="K23" s="18" t="str">
        <f ca="1">IF(Table8[[#This Row],[flagging status
]]&lt;&gt;"",IF(Table8[[#This Row],[flagging status
]]="-","NA","?"),"")</f>
        <v>?</v>
      </c>
      <c r="L23" s="18" t="str">
        <f ca="1">IF(Table8[[#This Row],[flagging status
]]&lt;&gt;"",IF(Table8[[#This Row],[flagging status
]]="-","NA","?"),"")</f>
        <v>?</v>
      </c>
      <c r="M23" s="18" t="str">
        <f ca="1">IF(Table8[[#This Row],[flagging status
]]&lt;&gt;"",IF(Table8[[#This Row],[flagging status
]]="-","NA","?"),"")</f>
        <v>?</v>
      </c>
      <c r="N23" s="18" t="str">
        <f ca="1">IF(Table8[[#This Row],[flagging status
]]&lt;&gt;"",IF(Table8[[#This Row],[flagging status
]]="-","NA","?"),"")</f>
        <v>?</v>
      </c>
      <c r="O23" s="18" t="str">
        <f ca="1">IF(Table8[[#This Row],[flagging status
]]&lt;&gt;"",IF(Table8[[#This Row],[flagging status
]]="-","NA","?"),"")</f>
        <v>?</v>
      </c>
      <c r="P23" s="18" t="str">
        <f ca="1">IF(Table8[[#This Row],[flagging status
]]&lt;&gt;"",IF(Table8[[#This Row],[flagging status
]]="-","NA","?"),"")</f>
        <v>?</v>
      </c>
      <c r="Q23" s="167"/>
      <c r="R23" s="161"/>
    </row>
    <row r="24" spans="1:18" x14ac:dyDescent="0.2">
      <c r="A24" s="160"/>
      <c r="B24" s="167"/>
      <c r="C24" s="167"/>
      <c r="D24" s="179">
        <f>Table8[[#This Row],[Report receipt date
]]-Table8[[#This Row],[Report date
]]</f>
        <v>0</v>
      </c>
      <c r="E24" s="18"/>
      <c r="F24" s="18" t="str">
        <f>IF(Table8[[#This Row],[audit report file
]]=0,"-",HYPERLINK(CONCATENATE(Lists!$P$2,Table8[[#This Row],[audit report file
]],".xlsx"),"Click to report"))</f>
        <v>-</v>
      </c>
      <c r="G24" s="18"/>
      <c r="H24" s="18" t="str">
        <f>IF(Table8[[#This Row],[audit report file
]]=0,"-",HYPERLINK(Lists!$P$2&amp;Table8[[#This Row],[Exchange form file
]]&amp;".xlsx","click"))</f>
        <v>-</v>
      </c>
      <c r="I24" s="202" t="str">
        <f ca="1">IF(G24&lt;&gt;"",INDIRECT("'"&amp;Lists!P12&amp;"["&amp;G24&amp;".xlsx]Flagging'!$E$1"),"/")</f>
        <v>/</v>
      </c>
      <c r="J24" s="18" t="str">
        <f ca="1">IF(Table8[[#This Row],[flagging status
]]&lt;&gt;"",IF(Table8[[#This Row],[flagging status
]]="-","NA","?"),"")</f>
        <v>?</v>
      </c>
      <c r="K24" s="18" t="str">
        <f ca="1">IF(Table8[[#This Row],[flagging status
]]&lt;&gt;"",IF(Table8[[#This Row],[flagging status
]]="-","NA","?"),"")</f>
        <v>?</v>
      </c>
      <c r="L24" s="18" t="str">
        <f ca="1">IF(Table8[[#This Row],[flagging status
]]&lt;&gt;"",IF(Table8[[#This Row],[flagging status
]]="-","NA","?"),"")</f>
        <v>?</v>
      </c>
      <c r="M24" s="18" t="str">
        <f ca="1">IF(Table8[[#This Row],[flagging status
]]&lt;&gt;"",IF(Table8[[#This Row],[flagging status
]]="-","NA","?"),"")</f>
        <v>?</v>
      </c>
      <c r="N24" s="18" t="str">
        <f ca="1">IF(Table8[[#This Row],[flagging status
]]&lt;&gt;"",IF(Table8[[#This Row],[flagging status
]]="-","NA","?"),"")</f>
        <v>?</v>
      </c>
      <c r="O24" s="18" t="str">
        <f ca="1">IF(Table8[[#This Row],[flagging status
]]&lt;&gt;"",IF(Table8[[#This Row],[flagging status
]]="-","NA","?"),"")</f>
        <v>?</v>
      </c>
      <c r="P24" s="18" t="str">
        <f ca="1">IF(Table8[[#This Row],[flagging status
]]&lt;&gt;"",IF(Table8[[#This Row],[flagging status
]]="-","NA","?"),"")</f>
        <v>?</v>
      </c>
      <c r="Q24" s="167"/>
      <c r="R24" s="161"/>
    </row>
    <row r="25" spans="1:18" x14ac:dyDescent="0.2">
      <c r="A25" s="160"/>
      <c r="B25" s="167"/>
      <c r="C25" s="167"/>
      <c r="D25" s="179">
        <f>Table8[[#This Row],[Report receipt date
]]-Table8[[#This Row],[Report date
]]</f>
        <v>0</v>
      </c>
      <c r="E25" s="18"/>
      <c r="F25" s="18" t="str">
        <f>IF(Table8[[#This Row],[audit report file
]]=0,"-",HYPERLINK(CONCATENATE(Lists!$P$2,Table8[[#This Row],[audit report file
]],".xlsx"),"Click to report"))</f>
        <v>-</v>
      </c>
      <c r="G25" s="18"/>
      <c r="H25" s="18" t="str">
        <f>IF(Table8[[#This Row],[audit report file
]]=0,"-",HYPERLINK(Lists!$P$2&amp;Table8[[#This Row],[Exchange form file
]]&amp;".xlsx","click"))</f>
        <v>-</v>
      </c>
      <c r="I25" s="202" t="str">
        <f ca="1">IF(G25&lt;&gt;"",INDIRECT("'"&amp;Lists!P13&amp;"["&amp;G25&amp;".xlsx]Flagging'!$E$1"),"/")</f>
        <v>/</v>
      </c>
      <c r="J25" s="18" t="str">
        <f ca="1">IF(Table8[[#This Row],[flagging status
]]&lt;&gt;"",IF(Table8[[#This Row],[flagging status
]]="-","NA","?"),"")</f>
        <v>?</v>
      </c>
      <c r="K25" s="18" t="str">
        <f ca="1">IF(Table8[[#This Row],[flagging status
]]&lt;&gt;"",IF(Table8[[#This Row],[flagging status
]]="-","NA","?"),"")</f>
        <v>?</v>
      </c>
      <c r="L25" s="18" t="str">
        <f ca="1">IF(Table8[[#This Row],[flagging status
]]&lt;&gt;"",IF(Table8[[#This Row],[flagging status
]]="-","NA","?"),"")</f>
        <v>?</v>
      </c>
      <c r="M25" s="18" t="str">
        <f ca="1">IF(Table8[[#This Row],[flagging status
]]&lt;&gt;"",IF(Table8[[#This Row],[flagging status
]]="-","NA","?"),"")</f>
        <v>?</v>
      </c>
      <c r="N25" s="18" t="str">
        <f ca="1">IF(Table8[[#This Row],[flagging status
]]&lt;&gt;"",IF(Table8[[#This Row],[flagging status
]]="-","NA","?"),"")</f>
        <v>?</v>
      </c>
      <c r="O25" s="18" t="str">
        <f ca="1">IF(Table8[[#This Row],[flagging status
]]&lt;&gt;"",IF(Table8[[#This Row],[flagging status
]]="-","NA","?"),"")</f>
        <v>?</v>
      </c>
      <c r="P25" s="18" t="str">
        <f ca="1">IF(Table8[[#This Row],[flagging status
]]&lt;&gt;"",IF(Table8[[#This Row],[flagging status
]]="-","NA","?"),"")</f>
        <v>?</v>
      </c>
      <c r="Q25" s="167"/>
      <c r="R25" s="161"/>
    </row>
    <row r="26" spans="1:18" x14ac:dyDescent="0.2">
      <c r="A26" s="160"/>
      <c r="B26" s="167"/>
      <c r="C26" s="167"/>
      <c r="D26" s="179">
        <f>Table8[[#This Row],[Report receipt date
]]-Table8[[#This Row],[Report date
]]</f>
        <v>0</v>
      </c>
      <c r="E26" s="18"/>
      <c r="F26" s="18" t="str">
        <f>IF(Table8[[#This Row],[audit report file
]]=0,"-",HYPERLINK(CONCATENATE(Lists!$P$2,Table8[[#This Row],[audit report file
]],".xlsx"),"Click to report"))</f>
        <v>-</v>
      </c>
      <c r="G26" s="18"/>
      <c r="H26" s="18" t="str">
        <f>IF(Table8[[#This Row],[audit report file
]]=0,"-",HYPERLINK(Lists!$P$2&amp;Table8[[#This Row],[Exchange form file
]]&amp;".xlsx","click"))</f>
        <v>-</v>
      </c>
      <c r="I26" s="202" t="str">
        <f ca="1">IF(G26&lt;&gt;"",INDIRECT("'"&amp;Lists!P14&amp;"["&amp;G26&amp;".xlsx]Flagging'!$E$1"),"/")</f>
        <v>/</v>
      </c>
      <c r="J26" s="18" t="str">
        <f ca="1">IF(Table8[[#This Row],[flagging status
]]&lt;&gt;"",IF(Table8[[#This Row],[flagging status
]]="-","NA","?"),"")</f>
        <v>?</v>
      </c>
      <c r="K26" s="18" t="str">
        <f ca="1">IF(Table8[[#This Row],[flagging status
]]&lt;&gt;"",IF(Table8[[#This Row],[flagging status
]]="-","NA","?"),"")</f>
        <v>?</v>
      </c>
      <c r="L26" s="18" t="str">
        <f ca="1">IF(Table8[[#This Row],[flagging status
]]&lt;&gt;"",IF(Table8[[#This Row],[flagging status
]]="-","NA","?"),"")</f>
        <v>?</v>
      </c>
      <c r="M26" s="18" t="str">
        <f ca="1">IF(Table8[[#This Row],[flagging status
]]&lt;&gt;"",IF(Table8[[#This Row],[flagging status
]]="-","NA","?"),"")</f>
        <v>?</v>
      </c>
      <c r="N26" s="18" t="str">
        <f ca="1">IF(Table8[[#This Row],[flagging status
]]&lt;&gt;"",IF(Table8[[#This Row],[flagging status
]]="-","NA","?"),"")</f>
        <v>?</v>
      </c>
      <c r="O26" s="18" t="str">
        <f ca="1">IF(Table8[[#This Row],[flagging status
]]&lt;&gt;"",IF(Table8[[#This Row],[flagging status
]]="-","NA","?"),"")</f>
        <v>?</v>
      </c>
      <c r="P26" s="18" t="str">
        <f ca="1">IF(Table8[[#This Row],[flagging status
]]&lt;&gt;"",IF(Table8[[#This Row],[flagging status
]]="-","NA","?"),"")</f>
        <v>?</v>
      </c>
      <c r="Q26" s="167"/>
      <c r="R26" s="161"/>
    </row>
    <row r="27" spans="1:18" x14ac:dyDescent="0.2">
      <c r="A27" s="160"/>
      <c r="B27" s="167"/>
      <c r="C27" s="167"/>
      <c r="D27" s="179">
        <f>Table8[[#This Row],[Report receipt date
]]-Table8[[#This Row],[Report date
]]</f>
        <v>0</v>
      </c>
      <c r="E27" s="18"/>
      <c r="F27" s="18" t="str">
        <f>IF(Table8[[#This Row],[audit report file
]]=0,"-",HYPERLINK(CONCATENATE(Lists!$P$2,Table8[[#This Row],[audit report file
]],".xlsx"),"Click to report"))</f>
        <v>-</v>
      </c>
      <c r="G27" s="18"/>
      <c r="H27" s="18" t="str">
        <f>IF(Table8[[#This Row],[audit report file
]]=0,"-",HYPERLINK(Lists!$P$2&amp;Table8[[#This Row],[Exchange form file
]]&amp;".xlsx","click"))</f>
        <v>-</v>
      </c>
      <c r="I27" s="202" t="str">
        <f ca="1">IF(G27&lt;&gt;"",INDIRECT("'"&amp;Lists!P15&amp;"["&amp;G27&amp;".xlsx]Flagging'!$E$1"),"/")</f>
        <v>/</v>
      </c>
      <c r="J27" s="18" t="str">
        <f ca="1">IF(Table8[[#This Row],[flagging status
]]&lt;&gt;"",IF(Table8[[#This Row],[flagging status
]]="-","NA","?"),"")</f>
        <v>?</v>
      </c>
      <c r="K27" s="18" t="str">
        <f ca="1">IF(Table8[[#This Row],[flagging status
]]&lt;&gt;"",IF(Table8[[#This Row],[flagging status
]]="-","NA","?"),"")</f>
        <v>?</v>
      </c>
      <c r="L27" s="18" t="str">
        <f ca="1">IF(Table8[[#This Row],[flagging status
]]&lt;&gt;"",IF(Table8[[#This Row],[flagging status
]]="-","NA","?"),"")</f>
        <v>?</v>
      </c>
      <c r="M27" s="18" t="str">
        <f ca="1">IF(Table8[[#This Row],[flagging status
]]&lt;&gt;"",IF(Table8[[#This Row],[flagging status
]]="-","NA","?"),"")</f>
        <v>?</v>
      </c>
      <c r="N27" s="18" t="str">
        <f ca="1">IF(Table8[[#This Row],[flagging status
]]&lt;&gt;"",IF(Table8[[#This Row],[flagging status
]]="-","NA","?"),"")</f>
        <v>?</v>
      </c>
      <c r="O27" s="18" t="str">
        <f ca="1">IF(Table8[[#This Row],[flagging status
]]&lt;&gt;"",IF(Table8[[#This Row],[flagging status
]]="-","NA","?"),"")</f>
        <v>?</v>
      </c>
      <c r="P27" s="18" t="str">
        <f ca="1">IF(Table8[[#This Row],[flagging status
]]&lt;&gt;"",IF(Table8[[#This Row],[flagging status
]]="-","NA","?"),"")</f>
        <v>?</v>
      </c>
      <c r="Q27" s="167"/>
      <c r="R27" s="161"/>
    </row>
    <row r="28" spans="1:18" x14ac:dyDescent="0.2">
      <c r="A28" s="160"/>
      <c r="B28" s="167"/>
      <c r="C28" s="167"/>
      <c r="D28" s="179">
        <f>Table8[[#This Row],[Report receipt date
]]-Table8[[#This Row],[Report date
]]</f>
        <v>0</v>
      </c>
      <c r="E28" s="18"/>
      <c r="F28" s="18" t="str">
        <f>IF(Table8[[#This Row],[audit report file
]]=0,"-",HYPERLINK(CONCATENATE(Lists!$P$2,Table8[[#This Row],[audit report file
]],".xlsx"),"Click to report"))</f>
        <v>-</v>
      </c>
      <c r="G28" s="18"/>
      <c r="H28" s="18" t="str">
        <f>IF(Table8[[#This Row],[audit report file
]]=0,"-",HYPERLINK(Lists!$P$2&amp;Table8[[#This Row],[Exchange form file
]]&amp;".xlsx","click"))</f>
        <v>-</v>
      </c>
      <c r="I28" s="202" t="str">
        <f ca="1">IF(G28&lt;&gt;"",INDIRECT("'"&amp;Lists!P16&amp;"["&amp;G28&amp;".xlsx]Flagging'!$E$1"),"/")</f>
        <v>/</v>
      </c>
      <c r="J28" s="18" t="str">
        <f ca="1">IF(Table8[[#This Row],[flagging status
]]&lt;&gt;"",IF(Table8[[#This Row],[flagging status
]]="-","NA","?"),"")</f>
        <v>?</v>
      </c>
      <c r="K28" s="18" t="str">
        <f ca="1">IF(Table8[[#This Row],[flagging status
]]&lt;&gt;"",IF(Table8[[#This Row],[flagging status
]]="-","NA","?"),"")</f>
        <v>?</v>
      </c>
      <c r="L28" s="18" t="str">
        <f ca="1">IF(Table8[[#This Row],[flagging status
]]&lt;&gt;"",IF(Table8[[#This Row],[flagging status
]]="-","NA","?"),"")</f>
        <v>?</v>
      </c>
      <c r="M28" s="18" t="str">
        <f ca="1">IF(Table8[[#This Row],[flagging status
]]&lt;&gt;"",IF(Table8[[#This Row],[flagging status
]]="-","NA","?"),"")</f>
        <v>?</v>
      </c>
      <c r="N28" s="18" t="str">
        <f ca="1">IF(Table8[[#This Row],[flagging status
]]&lt;&gt;"",IF(Table8[[#This Row],[flagging status
]]="-","NA","?"),"")</f>
        <v>?</v>
      </c>
      <c r="O28" s="18" t="str">
        <f ca="1">IF(Table8[[#This Row],[flagging status
]]&lt;&gt;"",IF(Table8[[#This Row],[flagging status
]]="-","NA","?"),"")</f>
        <v>?</v>
      </c>
      <c r="P28" s="18" t="str">
        <f ca="1">IF(Table8[[#This Row],[flagging status
]]&lt;&gt;"",IF(Table8[[#This Row],[flagging status
]]="-","NA","?"),"")</f>
        <v>?</v>
      </c>
      <c r="Q28" s="167"/>
      <c r="R28" s="161"/>
    </row>
    <row r="29" spans="1:18" x14ac:dyDescent="0.2">
      <c r="A29" s="160"/>
      <c r="B29" s="167"/>
      <c r="C29" s="167"/>
      <c r="D29" s="179">
        <f>Table8[[#This Row],[Report receipt date
]]-Table8[[#This Row],[Report date
]]</f>
        <v>0</v>
      </c>
      <c r="E29" s="18"/>
      <c r="F29" s="18" t="str">
        <f>IF(Table8[[#This Row],[audit report file
]]=0,"-",HYPERLINK(CONCATENATE(Lists!$P$2,Table8[[#This Row],[audit report file
]],".xlsx"),"Click to report"))</f>
        <v>-</v>
      </c>
      <c r="G29" s="18"/>
      <c r="H29" s="18" t="str">
        <f>IF(Table8[[#This Row],[audit report file
]]=0,"-",HYPERLINK(Lists!$P$2&amp;Table8[[#This Row],[Exchange form file
]]&amp;".xlsx","click"))</f>
        <v>-</v>
      </c>
      <c r="I29" s="202" t="str">
        <f ca="1">IF(G29&lt;&gt;"",INDIRECT("'"&amp;Lists!P17&amp;"["&amp;G29&amp;".xlsx]Flagging'!$E$1"),"/")</f>
        <v>/</v>
      </c>
      <c r="J29" s="18" t="str">
        <f ca="1">IF(Table8[[#This Row],[flagging status
]]&lt;&gt;"",IF(Table8[[#This Row],[flagging status
]]="-","NA","?"),"")</f>
        <v>?</v>
      </c>
      <c r="K29" s="18" t="str">
        <f ca="1">IF(Table8[[#This Row],[flagging status
]]&lt;&gt;"",IF(Table8[[#This Row],[flagging status
]]="-","NA","?"),"")</f>
        <v>?</v>
      </c>
      <c r="L29" s="18" t="str">
        <f ca="1">IF(Table8[[#This Row],[flagging status
]]&lt;&gt;"",IF(Table8[[#This Row],[flagging status
]]="-","NA","?"),"")</f>
        <v>?</v>
      </c>
      <c r="M29" s="18" t="str">
        <f ca="1">IF(Table8[[#This Row],[flagging status
]]&lt;&gt;"",IF(Table8[[#This Row],[flagging status
]]="-","NA","?"),"")</f>
        <v>?</v>
      </c>
      <c r="N29" s="18" t="str">
        <f ca="1">IF(Table8[[#This Row],[flagging status
]]&lt;&gt;"",IF(Table8[[#This Row],[flagging status
]]="-","NA","?"),"")</f>
        <v>?</v>
      </c>
      <c r="O29" s="18" t="str">
        <f ca="1">IF(Table8[[#This Row],[flagging status
]]&lt;&gt;"",IF(Table8[[#This Row],[flagging status
]]="-","NA","?"),"")</f>
        <v>?</v>
      </c>
      <c r="P29" s="18" t="str">
        <f ca="1">IF(Table8[[#This Row],[flagging status
]]&lt;&gt;"",IF(Table8[[#This Row],[flagging status
]]="-","NA","?"),"")</f>
        <v>?</v>
      </c>
      <c r="Q29" s="167"/>
      <c r="R29" s="161"/>
    </row>
    <row r="30" spans="1:18" x14ac:dyDescent="0.2">
      <c r="A30" s="160"/>
      <c r="B30" s="167"/>
      <c r="C30" s="167"/>
      <c r="D30" s="179">
        <f>Table8[[#This Row],[Report receipt date
]]-Table8[[#This Row],[Report date
]]</f>
        <v>0</v>
      </c>
      <c r="E30" s="18"/>
      <c r="F30" s="18" t="str">
        <f>IF(Table8[[#This Row],[audit report file
]]=0,"-",HYPERLINK(CONCATENATE(Lists!$P$2,Table8[[#This Row],[audit report file
]],".xlsx"),"Click to report"))</f>
        <v>-</v>
      </c>
      <c r="G30" s="18"/>
      <c r="H30" s="18" t="str">
        <f>IF(Table8[[#This Row],[audit report file
]]=0,"-",HYPERLINK(Lists!$P$2&amp;Table8[[#This Row],[Exchange form file
]]&amp;".xlsx","click"))</f>
        <v>-</v>
      </c>
      <c r="I30" s="202" t="str">
        <f ca="1">IF(G30&lt;&gt;"",INDIRECT("'"&amp;Lists!P18&amp;"["&amp;G30&amp;".xlsx]Flagging'!$E$1"),"/")</f>
        <v>/</v>
      </c>
      <c r="J30" s="18" t="str">
        <f ca="1">IF(Table8[[#This Row],[flagging status
]]&lt;&gt;"",IF(Table8[[#This Row],[flagging status
]]="-","NA","?"),"")</f>
        <v>?</v>
      </c>
      <c r="K30" s="18" t="str">
        <f ca="1">IF(Table8[[#This Row],[flagging status
]]&lt;&gt;"",IF(Table8[[#This Row],[flagging status
]]="-","NA","?"),"")</f>
        <v>?</v>
      </c>
      <c r="L30" s="18" t="str">
        <f ca="1">IF(Table8[[#This Row],[flagging status
]]&lt;&gt;"",IF(Table8[[#This Row],[flagging status
]]="-","NA","?"),"")</f>
        <v>?</v>
      </c>
      <c r="M30" s="18" t="str">
        <f ca="1">IF(Table8[[#This Row],[flagging status
]]&lt;&gt;"",IF(Table8[[#This Row],[flagging status
]]="-","NA","?"),"")</f>
        <v>?</v>
      </c>
      <c r="N30" s="18" t="str">
        <f ca="1">IF(Table8[[#This Row],[flagging status
]]&lt;&gt;"",IF(Table8[[#This Row],[flagging status
]]="-","NA","?"),"")</f>
        <v>?</v>
      </c>
      <c r="O30" s="18" t="str">
        <f ca="1">IF(Table8[[#This Row],[flagging status
]]&lt;&gt;"",IF(Table8[[#This Row],[flagging status
]]="-","NA","?"),"")</f>
        <v>?</v>
      </c>
      <c r="P30" s="18" t="str">
        <f ca="1">IF(Table8[[#This Row],[flagging status
]]&lt;&gt;"",IF(Table8[[#This Row],[flagging status
]]="-","NA","?"),"")</f>
        <v>?</v>
      </c>
      <c r="Q30" s="167"/>
      <c r="R30" s="161"/>
    </row>
    <row r="31" spans="1:18" x14ac:dyDescent="0.2">
      <c r="A31" s="160"/>
      <c r="B31" s="167"/>
      <c r="C31" s="167"/>
      <c r="D31" s="179">
        <f>Table8[[#This Row],[Report receipt date
]]-Table8[[#This Row],[Report date
]]</f>
        <v>0</v>
      </c>
      <c r="E31" s="18"/>
      <c r="F31" s="18" t="str">
        <f>IF(Table8[[#This Row],[audit report file
]]=0,"-",HYPERLINK(CONCATENATE(Lists!$P$2,Table8[[#This Row],[audit report file
]],".xlsx"),"Click to report"))</f>
        <v>-</v>
      </c>
      <c r="G31" s="18"/>
      <c r="H31" s="18" t="str">
        <f>IF(Table8[[#This Row],[audit report file
]]=0,"-",HYPERLINK(Lists!$P$2&amp;Table8[[#This Row],[Exchange form file
]]&amp;".xlsx","click"))</f>
        <v>-</v>
      </c>
      <c r="I31" s="202" t="str">
        <f ca="1">IF(G31&lt;&gt;"",INDIRECT("'"&amp;Lists!P19&amp;"["&amp;G31&amp;".xlsx]Flagging'!$E$1"),"/")</f>
        <v>/</v>
      </c>
      <c r="J31" s="18" t="str">
        <f ca="1">IF(Table8[[#This Row],[flagging status
]]&lt;&gt;"",IF(Table8[[#This Row],[flagging status
]]="-","NA","?"),"")</f>
        <v>?</v>
      </c>
      <c r="K31" s="18" t="str">
        <f ca="1">IF(Table8[[#This Row],[flagging status
]]&lt;&gt;"",IF(Table8[[#This Row],[flagging status
]]="-","NA","?"),"")</f>
        <v>?</v>
      </c>
      <c r="L31" s="18" t="str">
        <f ca="1">IF(Table8[[#This Row],[flagging status
]]&lt;&gt;"",IF(Table8[[#This Row],[flagging status
]]="-","NA","?"),"")</f>
        <v>?</v>
      </c>
      <c r="M31" s="18" t="str">
        <f ca="1">IF(Table8[[#This Row],[flagging status
]]&lt;&gt;"",IF(Table8[[#This Row],[flagging status
]]="-","NA","?"),"")</f>
        <v>?</v>
      </c>
      <c r="N31" s="18" t="str">
        <f ca="1">IF(Table8[[#This Row],[flagging status
]]&lt;&gt;"",IF(Table8[[#This Row],[flagging status
]]="-","NA","?"),"")</f>
        <v>?</v>
      </c>
      <c r="O31" s="18" t="str">
        <f ca="1">IF(Table8[[#This Row],[flagging status
]]&lt;&gt;"",IF(Table8[[#This Row],[flagging status
]]="-","NA","?"),"")</f>
        <v>?</v>
      </c>
      <c r="P31" s="18" t="str">
        <f ca="1">IF(Table8[[#This Row],[flagging status
]]&lt;&gt;"",IF(Table8[[#This Row],[flagging status
]]="-","NA","?"),"")</f>
        <v>?</v>
      </c>
      <c r="Q31" s="167"/>
      <c r="R31" s="161"/>
    </row>
    <row r="32" spans="1:18" x14ac:dyDescent="0.2">
      <c r="A32" s="160"/>
      <c r="B32" s="167"/>
      <c r="C32" s="167"/>
      <c r="D32" s="179">
        <f>Table8[[#This Row],[Report receipt date
]]-Table8[[#This Row],[Report date
]]</f>
        <v>0</v>
      </c>
      <c r="E32" s="18"/>
      <c r="F32" s="18" t="str">
        <f>IF(Table8[[#This Row],[audit report file
]]=0,"-",HYPERLINK(CONCATENATE(Lists!$P$2,Table8[[#This Row],[audit report file
]],".xlsx"),"Click to report"))</f>
        <v>-</v>
      </c>
      <c r="G32" s="18"/>
      <c r="H32" s="18" t="str">
        <f>IF(Table8[[#This Row],[audit report file
]]=0,"-",HYPERLINK(Lists!$P$2&amp;Table8[[#This Row],[Exchange form file
]]&amp;".xlsx","click"))</f>
        <v>-</v>
      </c>
      <c r="I32" s="202" t="str">
        <f ca="1">IF(G32&lt;&gt;"",INDIRECT("'"&amp;Lists!P20&amp;"["&amp;G32&amp;".xlsx]Flagging'!$E$1"),"/")</f>
        <v>/</v>
      </c>
      <c r="J32" s="18" t="str">
        <f ca="1">IF(Table8[[#This Row],[flagging status
]]&lt;&gt;"",IF(Table8[[#This Row],[flagging status
]]="-","NA","?"),"")</f>
        <v>?</v>
      </c>
      <c r="K32" s="18" t="str">
        <f ca="1">IF(Table8[[#This Row],[flagging status
]]&lt;&gt;"",IF(Table8[[#This Row],[flagging status
]]="-","NA","?"),"")</f>
        <v>?</v>
      </c>
      <c r="L32" s="18" t="str">
        <f ca="1">IF(Table8[[#This Row],[flagging status
]]&lt;&gt;"",IF(Table8[[#This Row],[flagging status
]]="-","NA","?"),"")</f>
        <v>?</v>
      </c>
      <c r="M32" s="18" t="str">
        <f ca="1">IF(Table8[[#This Row],[flagging status
]]&lt;&gt;"",IF(Table8[[#This Row],[flagging status
]]="-","NA","?"),"")</f>
        <v>?</v>
      </c>
      <c r="N32" s="18" t="str">
        <f ca="1">IF(Table8[[#This Row],[flagging status
]]&lt;&gt;"",IF(Table8[[#This Row],[flagging status
]]="-","NA","?"),"")</f>
        <v>?</v>
      </c>
      <c r="O32" s="18" t="str">
        <f ca="1">IF(Table8[[#This Row],[flagging status
]]&lt;&gt;"",IF(Table8[[#This Row],[flagging status
]]="-","NA","?"),"")</f>
        <v>?</v>
      </c>
      <c r="P32" s="18" t="str">
        <f ca="1">IF(Table8[[#This Row],[flagging status
]]&lt;&gt;"",IF(Table8[[#This Row],[flagging status
]]="-","NA","?"),"")</f>
        <v>?</v>
      </c>
      <c r="Q32" s="167"/>
      <c r="R32" s="161"/>
    </row>
    <row r="33" spans="1:18" x14ac:dyDescent="0.2">
      <c r="A33" s="160"/>
      <c r="B33" s="167"/>
      <c r="C33" s="167"/>
      <c r="D33" s="179">
        <f>Table8[[#This Row],[Report receipt date
]]-Table8[[#This Row],[Report date
]]</f>
        <v>0</v>
      </c>
      <c r="E33" s="18"/>
      <c r="F33" s="18" t="str">
        <f>IF(Table8[[#This Row],[audit report file
]]=0,"-",HYPERLINK(CONCATENATE(Lists!$P$2,Table8[[#This Row],[audit report file
]],".xlsx"),"Click to report"))</f>
        <v>-</v>
      </c>
      <c r="G33" s="18"/>
      <c r="H33" s="18" t="str">
        <f>IF(Table8[[#This Row],[audit report file
]]=0,"-",HYPERLINK(Lists!$P$2&amp;Table8[[#This Row],[Exchange form file
]]&amp;".xlsx","click"))</f>
        <v>-</v>
      </c>
      <c r="I33" s="202" t="str">
        <f ca="1">IF(G33&lt;&gt;"",INDIRECT("'"&amp;Lists!P21&amp;"["&amp;G33&amp;".xlsx]Flagging'!$E$1"),"/")</f>
        <v>/</v>
      </c>
      <c r="J33" s="18" t="str">
        <f ca="1">IF(Table8[[#This Row],[flagging status
]]&lt;&gt;"",IF(Table8[[#This Row],[flagging status
]]="-","NA","?"),"")</f>
        <v>?</v>
      </c>
      <c r="K33" s="18" t="str">
        <f ca="1">IF(Table8[[#This Row],[flagging status
]]&lt;&gt;"",IF(Table8[[#This Row],[flagging status
]]="-","NA","?"),"")</f>
        <v>?</v>
      </c>
      <c r="L33" s="18" t="str">
        <f ca="1">IF(Table8[[#This Row],[flagging status
]]&lt;&gt;"",IF(Table8[[#This Row],[flagging status
]]="-","NA","?"),"")</f>
        <v>?</v>
      </c>
      <c r="M33" s="18" t="str">
        <f ca="1">IF(Table8[[#This Row],[flagging status
]]&lt;&gt;"",IF(Table8[[#This Row],[flagging status
]]="-","NA","?"),"")</f>
        <v>?</v>
      </c>
      <c r="N33" s="18" t="str">
        <f ca="1">IF(Table8[[#This Row],[flagging status
]]&lt;&gt;"",IF(Table8[[#This Row],[flagging status
]]="-","NA","?"),"")</f>
        <v>?</v>
      </c>
      <c r="O33" s="18" t="str">
        <f ca="1">IF(Table8[[#This Row],[flagging status
]]&lt;&gt;"",IF(Table8[[#This Row],[flagging status
]]="-","NA","?"),"")</f>
        <v>?</v>
      </c>
      <c r="P33" s="18" t="str">
        <f ca="1">IF(Table8[[#This Row],[flagging status
]]&lt;&gt;"",IF(Table8[[#This Row],[flagging status
]]="-","NA","?"),"")</f>
        <v>?</v>
      </c>
      <c r="Q33" s="167"/>
      <c r="R33" s="161"/>
    </row>
    <row r="34" spans="1:18" x14ac:dyDescent="0.2">
      <c r="A34" s="160"/>
      <c r="B34" s="167"/>
      <c r="C34" s="167"/>
      <c r="D34" s="179">
        <f>Table8[[#This Row],[Report receipt date
]]-Table8[[#This Row],[Report date
]]</f>
        <v>0</v>
      </c>
      <c r="E34" s="18"/>
      <c r="F34" s="18" t="str">
        <f>IF(Table8[[#This Row],[audit report file
]]=0,"-",HYPERLINK(CONCATENATE(Lists!$P$2,Table8[[#This Row],[audit report file
]],".xlsx"),"Click to report"))</f>
        <v>-</v>
      </c>
      <c r="G34" s="18"/>
      <c r="H34" s="18" t="str">
        <f>IF(Table8[[#This Row],[audit report file
]]=0,"-",HYPERLINK(Lists!$P$2&amp;Table8[[#This Row],[Exchange form file
]]&amp;".xlsx","click"))</f>
        <v>-</v>
      </c>
      <c r="I34" s="202" t="str">
        <f ca="1">IF(G34&lt;&gt;"",INDIRECT("'"&amp;Lists!P22&amp;"["&amp;G34&amp;".xlsx]Flagging'!$E$1"),"/")</f>
        <v>/</v>
      </c>
      <c r="J34" s="18" t="str">
        <f ca="1">IF(Table8[[#This Row],[flagging status
]]&lt;&gt;"",IF(Table8[[#This Row],[flagging status
]]="-","NA","?"),"")</f>
        <v>?</v>
      </c>
      <c r="K34" s="18" t="str">
        <f ca="1">IF(Table8[[#This Row],[flagging status
]]&lt;&gt;"",IF(Table8[[#This Row],[flagging status
]]="-","NA","?"),"")</f>
        <v>?</v>
      </c>
      <c r="L34" s="18" t="str">
        <f ca="1">IF(Table8[[#This Row],[flagging status
]]&lt;&gt;"",IF(Table8[[#This Row],[flagging status
]]="-","NA","?"),"")</f>
        <v>?</v>
      </c>
      <c r="M34" s="18" t="str">
        <f ca="1">IF(Table8[[#This Row],[flagging status
]]&lt;&gt;"",IF(Table8[[#This Row],[flagging status
]]="-","NA","?"),"")</f>
        <v>?</v>
      </c>
      <c r="N34" s="18" t="str">
        <f ca="1">IF(Table8[[#This Row],[flagging status
]]&lt;&gt;"",IF(Table8[[#This Row],[flagging status
]]="-","NA","?"),"")</f>
        <v>?</v>
      </c>
      <c r="O34" s="18" t="str">
        <f ca="1">IF(Table8[[#This Row],[flagging status
]]&lt;&gt;"",IF(Table8[[#This Row],[flagging status
]]="-","NA","?"),"")</f>
        <v>?</v>
      </c>
      <c r="P34" s="18" t="str">
        <f ca="1">IF(Table8[[#This Row],[flagging status
]]&lt;&gt;"",IF(Table8[[#This Row],[flagging status
]]="-","NA","?"),"")</f>
        <v>?</v>
      </c>
      <c r="Q34" s="167"/>
      <c r="R34" s="161"/>
    </row>
    <row r="35" spans="1:18" x14ac:dyDescent="0.2">
      <c r="A35" s="160"/>
      <c r="B35" s="167"/>
      <c r="C35" s="167"/>
      <c r="D35" s="179">
        <f>Table8[[#This Row],[Report receipt date
]]-Table8[[#This Row],[Report date
]]</f>
        <v>0</v>
      </c>
      <c r="E35" s="18"/>
      <c r="F35" s="18" t="str">
        <f>IF(Table8[[#This Row],[audit report file
]]=0,"-",HYPERLINK(CONCATENATE(Lists!$P$2,Table8[[#This Row],[audit report file
]],".xlsx"),"Click to report"))</f>
        <v>-</v>
      </c>
      <c r="G35" s="18"/>
      <c r="H35" s="18" t="str">
        <f>IF(Table8[[#This Row],[audit report file
]]=0,"-",HYPERLINK(Lists!$P$2&amp;Table8[[#This Row],[Exchange form file
]]&amp;".xlsx","click"))</f>
        <v>-</v>
      </c>
      <c r="I35" s="202" t="str">
        <f ca="1">IF(G35&lt;&gt;"",INDIRECT("'"&amp;Lists!P23&amp;"["&amp;G35&amp;".xlsx]Flagging'!$E$1"),"/")</f>
        <v>/</v>
      </c>
      <c r="J35" s="18" t="str">
        <f ca="1">IF(Table8[[#This Row],[flagging status
]]&lt;&gt;"",IF(Table8[[#This Row],[flagging status
]]="-","NA","?"),"")</f>
        <v>?</v>
      </c>
      <c r="K35" s="18" t="str">
        <f ca="1">IF(Table8[[#This Row],[flagging status
]]&lt;&gt;"",IF(Table8[[#This Row],[flagging status
]]="-","NA","?"),"")</f>
        <v>?</v>
      </c>
      <c r="L35" s="18" t="str">
        <f ca="1">IF(Table8[[#This Row],[flagging status
]]&lt;&gt;"",IF(Table8[[#This Row],[flagging status
]]="-","NA","?"),"")</f>
        <v>?</v>
      </c>
      <c r="M35" s="18" t="str">
        <f ca="1">IF(Table8[[#This Row],[flagging status
]]&lt;&gt;"",IF(Table8[[#This Row],[flagging status
]]="-","NA","?"),"")</f>
        <v>?</v>
      </c>
      <c r="N35" s="18" t="str">
        <f ca="1">IF(Table8[[#This Row],[flagging status
]]&lt;&gt;"",IF(Table8[[#This Row],[flagging status
]]="-","NA","?"),"")</f>
        <v>?</v>
      </c>
      <c r="O35" s="18" t="str">
        <f ca="1">IF(Table8[[#This Row],[flagging status
]]&lt;&gt;"",IF(Table8[[#This Row],[flagging status
]]="-","NA","?"),"")</f>
        <v>?</v>
      </c>
      <c r="P35" s="18" t="str">
        <f ca="1">IF(Table8[[#This Row],[flagging status
]]&lt;&gt;"",IF(Table8[[#This Row],[flagging status
]]="-","NA","?"),"")</f>
        <v>?</v>
      </c>
      <c r="Q35" s="167"/>
      <c r="R35" s="161"/>
    </row>
    <row r="36" spans="1:18" x14ac:dyDescent="0.2">
      <c r="A36" s="160"/>
      <c r="B36" s="167"/>
      <c r="C36" s="167"/>
      <c r="D36" s="179">
        <f>Table8[[#This Row],[Report receipt date
]]-Table8[[#This Row],[Report date
]]</f>
        <v>0</v>
      </c>
      <c r="E36" s="18"/>
      <c r="F36" s="18" t="str">
        <f>IF(Table8[[#This Row],[audit report file
]]=0,"-",HYPERLINK(CONCATENATE(Lists!$P$2,Table8[[#This Row],[audit report file
]],".xlsx"),"Click to report"))</f>
        <v>-</v>
      </c>
      <c r="G36" s="18"/>
      <c r="H36" s="18" t="str">
        <f>IF(Table8[[#This Row],[audit report file
]]=0,"-",HYPERLINK(Lists!$P$2&amp;Table8[[#This Row],[Exchange form file
]]&amp;".xlsx","click"))</f>
        <v>-</v>
      </c>
      <c r="I36" s="202" t="str">
        <f ca="1">IF(G36&lt;&gt;"",INDIRECT("'"&amp;Lists!P24&amp;"["&amp;G36&amp;".xlsx]Flagging'!$E$1"),"/")</f>
        <v>/</v>
      </c>
      <c r="J36" s="18" t="str">
        <f ca="1">IF(Table8[[#This Row],[flagging status
]]&lt;&gt;"",IF(Table8[[#This Row],[flagging status
]]="-","NA","?"),"")</f>
        <v>?</v>
      </c>
      <c r="K36" s="18" t="str">
        <f ca="1">IF(Table8[[#This Row],[flagging status
]]&lt;&gt;"",IF(Table8[[#This Row],[flagging status
]]="-","NA","?"),"")</f>
        <v>?</v>
      </c>
      <c r="L36" s="18" t="str">
        <f ca="1">IF(Table8[[#This Row],[flagging status
]]&lt;&gt;"",IF(Table8[[#This Row],[flagging status
]]="-","NA","?"),"")</f>
        <v>?</v>
      </c>
      <c r="M36" s="18" t="str">
        <f ca="1">IF(Table8[[#This Row],[flagging status
]]&lt;&gt;"",IF(Table8[[#This Row],[flagging status
]]="-","NA","?"),"")</f>
        <v>?</v>
      </c>
      <c r="N36" s="18" t="str">
        <f ca="1">IF(Table8[[#This Row],[flagging status
]]&lt;&gt;"",IF(Table8[[#This Row],[flagging status
]]="-","NA","?"),"")</f>
        <v>?</v>
      </c>
      <c r="O36" s="18" t="str">
        <f ca="1">IF(Table8[[#This Row],[flagging status
]]&lt;&gt;"",IF(Table8[[#This Row],[flagging status
]]="-","NA","?"),"")</f>
        <v>?</v>
      </c>
      <c r="P36" s="18" t="str">
        <f ca="1">IF(Table8[[#This Row],[flagging status
]]&lt;&gt;"",IF(Table8[[#This Row],[flagging status
]]="-","NA","?"),"")</f>
        <v>?</v>
      </c>
      <c r="Q36" s="167"/>
      <c r="R36" s="161"/>
    </row>
    <row r="37" spans="1:18" x14ac:dyDescent="0.2">
      <c r="A37" s="160"/>
      <c r="B37" s="167"/>
      <c r="C37" s="167"/>
      <c r="D37" s="179">
        <f>Table8[[#This Row],[Report receipt date
]]-Table8[[#This Row],[Report date
]]</f>
        <v>0</v>
      </c>
      <c r="E37" s="18"/>
      <c r="F37" s="18" t="str">
        <f>IF(Table8[[#This Row],[audit report file
]]=0,"-",HYPERLINK(CONCATENATE(Lists!$P$2,Table8[[#This Row],[audit report file
]],".xlsx"),"Click to report"))</f>
        <v>-</v>
      </c>
      <c r="G37" s="18"/>
      <c r="H37" s="18" t="str">
        <f>IF(Table8[[#This Row],[audit report file
]]=0,"-",HYPERLINK(Lists!$P$2&amp;Table8[[#This Row],[Exchange form file
]]&amp;".xlsx","click"))</f>
        <v>-</v>
      </c>
      <c r="I37" s="202" t="str">
        <f ca="1">IF(G37&lt;&gt;"",INDIRECT("'"&amp;Lists!P25&amp;"["&amp;G37&amp;".xlsx]Flagging'!$E$1"),"/")</f>
        <v>/</v>
      </c>
      <c r="J37" s="18" t="str">
        <f ca="1">IF(Table8[[#This Row],[flagging status
]]&lt;&gt;"",IF(Table8[[#This Row],[flagging status
]]="-","NA","?"),"")</f>
        <v>?</v>
      </c>
      <c r="K37" s="18" t="str">
        <f ca="1">IF(Table8[[#This Row],[flagging status
]]&lt;&gt;"",IF(Table8[[#This Row],[flagging status
]]="-","NA","?"),"")</f>
        <v>?</v>
      </c>
      <c r="L37" s="18" t="str">
        <f ca="1">IF(Table8[[#This Row],[flagging status
]]&lt;&gt;"",IF(Table8[[#This Row],[flagging status
]]="-","NA","?"),"")</f>
        <v>?</v>
      </c>
      <c r="M37" s="18" t="str">
        <f ca="1">IF(Table8[[#This Row],[flagging status
]]&lt;&gt;"",IF(Table8[[#This Row],[flagging status
]]="-","NA","?"),"")</f>
        <v>?</v>
      </c>
      <c r="N37" s="18" t="str">
        <f ca="1">IF(Table8[[#This Row],[flagging status
]]&lt;&gt;"",IF(Table8[[#This Row],[flagging status
]]="-","NA","?"),"")</f>
        <v>?</v>
      </c>
      <c r="O37" s="18" t="str">
        <f ca="1">IF(Table8[[#This Row],[flagging status
]]&lt;&gt;"",IF(Table8[[#This Row],[flagging status
]]="-","NA","?"),"")</f>
        <v>?</v>
      </c>
      <c r="P37" s="18" t="str">
        <f ca="1">IF(Table8[[#This Row],[flagging status
]]&lt;&gt;"",IF(Table8[[#This Row],[flagging status
]]="-","NA","?"),"")</f>
        <v>?</v>
      </c>
      <c r="Q37" s="167"/>
      <c r="R37" s="161"/>
    </row>
    <row r="38" spans="1:18" x14ac:dyDescent="0.2">
      <c r="A38" s="160"/>
      <c r="B38" s="167"/>
      <c r="C38" s="167"/>
      <c r="D38" s="179">
        <f>Table8[[#This Row],[Report receipt date
]]-Table8[[#This Row],[Report date
]]</f>
        <v>0</v>
      </c>
      <c r="E38" s="18"/>
      <c r="F38" s="18" t="str">
        <f>IF(Table8[[#This Row],[audit report file
]]=0,"-",HYPERLINK(CONCATENATE(Lists!$P$2,Table8[[#This Row],[audit report file
]],".xlsx"),"Click to report"))</f>
        <v>-</v>
      </c>
      <c r="G38" s="18"/>
      <c r="H38" s="18" t="str">
        <f>IF(Table8[[#This Row],[audit report file
]]=0,"-",HYPERLINK(Lists!$P$2&amp;Table8[[#This Row],[Exchange form file
]]&amp;".xlsx","click"))</f>
        <v>-</v>
      </c>
      <c r="I38" s="202" t="str">
        <f ca="1">IF(G38&lt;&gt;"",INDIRECT("'"&amp;Lists!P26&amp;"["&amp;G38&amp;".xlsx]Flagging'!$E$1"),"/")</f>
        <v>/</v>
      </c>
      <c r="J38" s="18" t="str">
        <f ca="1">IF(Table8[[#This Row],[flagging status
]]&lt;&gt;"",IF(Table8[[#This Row],[flagging status
]]="-","NA","?"),"")</f>
        <v>?</v>
      </c>
      <c r="K38" s="18" t="str">
        <f ca="1">IF(Table8[[#This Row],[flagging status
]]&lt;&gt;"",IF(Table8[[#This Row],[flagging status
]]="-","NA","?"),"")</f>
        <v>?</v>
      </c>
      <c r="L38" s="18" t="str">
        <f ca="1">IF(Table8[[#This Row],[flagging status
]]&lt;&gt;"",IF(Table8[[#This Row],[flagging status
]]="-","NA","?"),"")</f>
        <v>?</v>
      </c>
      <c r="M38" s="18" t="str">
        <f ca="1">IF(Table8[[#This Row],[flagging status
]]&lt;&gt;"",IF(Table8[[#This Row],[flagging status
]]="-","NA","?"),"")</f>
        <v>?</v>
      </c>
      <c r="N38" s="18" t="str">
        <f ca="1">IF(Table8[[#This Row],[flagging status
]]&lt;&gt;"",IF(Table8[[#This Row],[flagging status
]]="-","NA","?"),"")</f>
        <v>?</v>
      </c>
      <c r="O38" s="18" t="str">
        <f ca="1">IF(Table8[[#This Row],[flagging status
]]&lt;&gt;"",IF(Table8[[#This Row],[flagging status
]]="-","NA","?"),"")</f>
        <v>?</v>
      </c>
      <c r="P38" s="18" t="str">
        <f ca="1">IF(Table8[[#This Row],[flagging status
]]&lt;&gt;"",IF(Table8[[#This Row],[flagging status
]]="-","NA","?"),"")</f>
        <v>?</v>
      </c>
      <c r="Q38" s="167"/>
      <c r="R38" s="161"/>
    </row>
    <row r="39" spans="1:18" x14ac:dyDescent="0.2">
      <c r="A39" s="160"/>
      <c r="B39" s="167"/>
      <c r="C39" s="167"/>
      <c r="D39" s="179">
        <f>Table8[[#This Row],[Report receipt date
]]-Table8[[#This Row],[Report date
]]</f>
        <v>0</v>
      </c>
      <c r="E39" s="18"/>
      <c r="F39" s="18" t="str">
        <f>IF(Table8[[#This Row],[audit report file
]]=0,"-",HYPERLINK(CONCATENATE(Lists!$P$2,Table8[[#This Row],[audit report file
]],".xlsx"),"Click to report"))</f>
        <v>-</v>
      </c>
      <c r="G39" s="18"/>
      <c r="H39" s="18" t="str">
        <f>IF(Table8[[#This Row],[audit report file
]]=0,"-",HYPERLINK(Lists!$P$2&amp;Table8[[#This Row],[Exchange form file
]]&amp;".xlsx","click"))</f>
        <v>-</v>
      </c>
      <c r="I39" s="202" t="str">
        <f ca="1">IF(G39&lt;&gt;"",INDIRECT("'"&amp;Lists!P27&amp;"["&amp;G39&amp;".xlsx]Flagging'!$E$1"),"/")</f>
        <v>/</v>
      </c>
      <c r="J39" s="18" t="str">
        <f ca="1">IF(Table8[[#This Row],[flagging status
]]&lt;&gt;"",IF(Table8[[#This Row],[flagging status
]]="-","NA","?"),"")</f>
        <v>?</v>
      </c>
      <c r="K39" s="18" t="str">
        <f ca="1">IF(Table8[[#This Row],[flagging status
]]&lt;&gt;"",IF(Table8[[#This Row],[flagging status
]]="-","NA","?"),"")</f>
        <v>?</v>
      </c>
      <c r="L39" s="18" t="str">
        <f ca="1">IF(Table8[[#This Row],[flagging status
]]&lt;&gt;"",IF(Table8[[#This Row],[flagging status
]]="-","NA","?"),"")</f>
        <v>?</v>
      </c>
      <c r="M39" s="18" t="str">
        <f ca="1">IF(Table8[[#This Row],[flagging status
]]&lt;&gt;"",IF(Table8[[#This Row],[flagging status
]]="-","NA","?"),"")</f>
        <v>?</v>
      </c>
      <c r="N39" s="18" t="str">
        <f ca="1">IF(Table8[[#This Row],[flagging status
]]&lt;&gt;"",IF(Table8[[#This Row],[flagging status
]]="-","NA","?"),"")</f>
        <v>?</v>
      </c>
      <c r="O39" s="18" t="str">
        <f ca="1">IF(Table8[[#This Row],[flagging status
]]&lt;&gt;"",IF(Table8[[#This Row],[flagging status
]]="-","NA","?"),"")</f>
        <v>?</v>
      </c>
      <c r="P39" s="18" t="str">
        <f ca="1">IF(Table8[[#This Row],[flagging status
]]&lt;&gt;"",IF(Table8[[#This Row],[flagging status
]]="-","NA","?"),"")</f>
        <v>?</v>
      </c>
      <c r="Q39" s="167"/>
      <c r="R39" s="161"/>
    </row>
    <row r="40" spans="1:18" x14ac:dyDescent="0.2">
      <c r="A40" s="160"/>
      <c r="B40" s="167"/>
      <c r="C40" s="167"/>
      <c r="D40" s="179">
        <f>Table8[[#This Row],[Report receipt date
]]-Table8[[#This Row],[Report date
]]</f>
        <v>0</v>
      </c>
      <c r="E40" s="18"/>
      <c r="F40" s="18" t="str">
        <f>IF(Table8[[#This Row],[audit report file
]]=0,"-",HYPERLINK(CONCATENATE(Lists!$P$2,Table8[[#This Row],[audit report file
]],".xlsx"),"Click to report"))</f>
        <v>-</v>
      </c>
      <c r="G40" s="18"/>
      <c r="H40" s="18" t="str">
        <f>IF(Table8[[#This Row],[audit report file
]]=0,"-",HYPERLINK(Lists!$P$2&amp;Table8[[#This Row],[Exchange form file
]]&amp;".xlsx","click"))</f>
        <v>-</v>
      </c>
      <c r="I40" s="202" t="str">
        <f ca="1">IF(G40&lt;&gt;"",INDIRECT("'"&amp;Lists!P28&amp;"["&amp;G40&amp;".xlsx]Flagging'!$E$1"),"/")</f>
        <v>/</v>
      </c>
      <c r="J40" s="18" t="str">
        <f ca="1">IF(Table8[[#This Row],[flagging status
]]&lt;&gt;"",IF(Table8[[#This Row],[flagging status
]]="-","NA","?"),"")</f>
        <v>?</v>
      </c>
      <c r="K40" s="18" t="str">
        <f ca="1">IF(Table8[[#This Row],[flagging status
]]&lt;&gt;"",IF(Table8[[#This Row],[flagging status
]]="-","NA","?"),"")</f>
        <v>?</v>
      </c>
      <c r="L40" s="18" t="str">
        <f ca="1">IF(Table8[[#This Row],[flagging status
]]&lt;&gt;"",IF(Table8[[#This Row],[flagging status
]]="-","NA","?"),"")</f>
        <v>?</v>
      </c>
      <c r="M40" s="18" t="str">
        <f ca="1">IF(Table8[[#This Row],[flagging status
]]&lt;&gt;"",IF(Table8[[#This Row],[flagging status
]]="-","NA","?"),"")</f>
        <v>?</v>
      </c>
      <c r="N40" s="18" t="str">
        <f ca="1">IF(Table8[[#This Row],[flagging status
]]&lt;&gt;"",IF(Table8[[#This Row],[flagging status
]]="-","NA","?"),"")</f>
        <v>?</v>
      </c>
      <c r="O40" s="18" t="str">
        <f ca="1">IF(Table8[[#This Row],[flagging status
]]&lt;&gt;"",IF(Table8[[#This Row],[flagging status
]]="-","NA","?"),"")</f>
        <v>?</v>
      </c>
      <c r="P40" s="18" t="str">
        <f ca="1">IF(Table8[[#This Row],[flagging status
]]&lt;&gt;"",IF(Table8[[#This Row],[flagging status
]]="-","NA","?"),"")</f>
        <v>?</v>
      </c>
      <c r="Q40" s="167"/>
      <c r="R40" s="161"/>
    </row>
    <row r="41" spans="1:18" x14ac:dyDescent="0.2">
      <c r="A41" s="160"/>
      <c r="B41" s="167"/>
      <c r="C41" s="167"/>
      <c r="D41" s="179">
        <f>Table8[[#This Row],[Report receipt date
]]-Table8[[#This Row],[Report date
]]</f>
        <v>0</v>
      </c>
      <c r="E41" s="18"/>
      <c r="F41" s="18" t="str">
        <f>IF(Table8[[#This Row],[audit report file
]]=0,"-",HYPERLINK(CONCATENATE(Lists!$P$2,Table8[[#This Row],[audit report file
]],".xlsx"),"Click to report"))</f>
        <v>-</v>
      </c>
      <c r="G41" s="18"/>
      <c r="H41" s="18" t="str">
        <f>IF(Table8[[#This Row],[audit report file
]]=0,"-",HYPERLINK(Lists!$P$2&amp;Table8[[#This Row],[Exchange form file
]]&amp;".xlsx","click"))</f>
        <v>-</v>
      </c>
      <c r="I41" s="202" t="str">
        <f ca="1">IF(G41&lt;&gt;"",INDIRECT("'"&amp;Lists!P29&amp;"["&amp;G41&amp;".xlsx]Flagging'!$E$1"),"/")</f>
        <v>/</v>
      </c>
      <c r="J41" s="18" t="str">
        <f ca="1">IF(Table8[[#This Row],[flagging status
]]&lt;&gt;"",IF(Table8[[#This Row],[flagging status
]]="-","NA","?"),"")</f>
        <v>?</v>
      </c>
      <c r="K41" s="18" t="str">
        <f ca="1">IF(Table8[[#This Row],[flagging status
]]&lt;&gt;"",IF(Table8[[#This Row],[flagging status
]]="-","NA","?"),"")</f>
        <v>?</v>
      </c>
      <c r="L41" s="18" t="str">
        <f ca="1">IF(Table8[[#This Row],[flagging status
]]&lt;&gt;"",IF(Table8[[#This Row],[flagging status
]]="-","NA","?"),"")</f>
        <v>?</v>
      </c>
      <c r="M41" s="18" t="str">
        <f ca="1">IF(Table8[[#This Row],[flagging status
]]&lt;&gt;"",IF(Table8[[#This Row],[flagging status
]]="-","NA","?"),"")</f>
        <v>?</v>
      </c>
      <c r="N41" s="18" t="str">
        <f ca="1">IF(Table8[[#This Row],[flagging status
]]&lt;&gt;"",IF(Table8[[#This Row],[flagging status
]]="-","NA","?"),"")</f>
        <v>?</v>
      </c>
      <c r="O41" s="18" t="str">
        <f ca="1">IF(Table8[[#This Row],[flagging status
]]&lt;&gt;"",IF(Table8[[#This Row],[flagging status
]]="-","NA","?"),"")</f>
        <v>?</v>
      </c>
      <c r="P41" s="18" t="str">
        <f ca="1">IF(Table8[[#This Row],[flagging status
]]&lt;&gt;"",IF(Table8[[#This Row],[flagging status
]]="-","NA","?"),"")</f>
        <v>?</v>
      </c>
      <c r="Q41" s="167"/>
      <c r="R41" s="161"/>
    </row>
    <row r="42" spans="1:18" x14ac:dyDescent="0.2">
      <c r="A42" s="164"/>
      <c r="B42" s="168"/>
      <c r="C42" s="168"/>
      <c r="D42" s="180">
        <f>Table8[[#This Row],[Report receipt date
]]-Table8[[#This Row],[Report date
]]</f>
        <v>0</v>
      </c>
      <c r="E42" s="165"/>
      <c r="F42" s="165" t="str">
        <f>IF(Table8[[#This Row],[audit report file
]]=0,"-",HYPERLINK(CONCATENATE(Lists!$P$2,Table8[[#This Row],[audit report file
]],".xlsx"),"Click to report"))</f>
        <v>-</v>
      </c>
      <c r="G42" s="165"/>
      <c r="H42" s="165" t="str">
        <f>IF(Table8[[#This Row],[audit report file
]]=0,"-",HYPERLINK(Lists!$P$2&amp;Table8[[#This Row],[Exchange form file
]]&amp;".xlsx","click"))</f>
        <v>-</v>
      </c>
      <c r="I42" s="202" t="str">
        <f ca="1">IF(G42&lt;&gt;"",INDIRECT("'"&amp;Lists!P30&amp;"["&amp;G42&amp;".xlsx]Flagging'!$E$1"),"/")</f>
        <v>/</v>
      </c>
      <c r="J42" s="165" t="str">
        <f ca="1">IF(Table8[[#This Row],[flagging status
]]&lt;&gt;"",IF(Table8[[#This Row],[flagging status
]]="-","NA","?"),"")</f>
        <v>?</v>
      </c>
      <c r="K42" s="18" t="str">
        <f ca="1">IF(Table8[[#This Row],[flagging status
]]&lt;&gt;"",IF(Table8[[#This Row],[flagging status
]]="-","NA","?"),"")</f>
        <v>?</v>
      </c>
      <c r="L42" s="18" t="str">
        <f ca="1">IF(Table8[[#This Row],[flagging status
]]&lt;&gt;"",IF(Table8[[#This Row],[flagging status
]]="-","NA","?"),"")</f>
        <v>?</v>
      </c>
      <c r="M42" s="18" t="str">
        <f ca="1">IF(Table8[[#This Row],[flagging status
]]&lt;&gt;"",IF(Table8[[#This Row],[flagging status
]]="-","NA","?"),"")</f>
        <v>?</v>
      </c>
      <c r="N42" s="18" t="str">
        <f ca="1">IF(Table8[[#This Row],[flagging status
]]&lt;&gt;"",IF(Table8[[#This Row],[flagging status
]]="-","NA","?"),"")</f>
        <v>?</v>
      </c>
      <c r="O42" s="18" t="str">
        <f ca="1">IF(Table8[[#This Row],[flagging status
]]&lt;&gt;"",IF(Table8[[#This Row],[flagging status
]]="-","NA","?"),"")</f>
        <v>?</v>
      </c>
      <c r="P42" s="18" t="str">
        <f ca="1">IF(Table8[[#This Row],[flagging status
]]&lt;&gt;"",IF(Table8[[#This Row],[flagging status
]]="-","NA","?"),"")</f>
        <v>?</v>
      </c>
      <c r="Q42" s="168"/>
      <c r="R42" s="166"/>
    </row>
  </sheetData>
  <mergeCells count="1">
    <mergeCell ref="A1:B1"/>
  </mergeCells>
  <conditionalFormatting sqref="Q4:Q42">
    <cfRule type="cellIs" priority="2" stopIfTrue="1" operator="equal">
      <formula>""</formula>
    </cfRule>
    <cfRule type="cellIs" dxfId="24" priority="3" operator="lessThan">
      <formula>"today()"</formula>
    </cfRule>
  </conditionalFormatting>
  <conditionalFormatting sqref="K4:K42">
    <cfRule type="cellIs" dxfId="23" priority="1" operator="equal">
      <formula>"Y"</formula>
    </cfRule>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14"/>
  <sheetViews>
    <sheetView workbookViewId="0">
      <selection activeCell="F28" sqref="F28"/>
    </sheetView>
  </sheetViews>
  <sheetFormatPr defaultRowHeight="15" x14ac:dyDescent="0.25"/>
  <cols>
    <col min="1" max="1" width="22" style="147" customWidth="1"/>
    <col min="2" max="2" width="22.28515625" style="147" customWidth="1"/>
    <col min="3" max="3" width="2" style="147" customWidth="1"/>
    <col min="4" max="4" width="14.28515625" style="147" customWidth="1"/>
    <col min="5" max="5" width="11.5703125" style="147" customWidth="1"/>
    <col min="6" max="6" width="28.28515625" style="147" customWidth="1"/>
    <col min="7" max="7" width="12.28515625" style="147" customWidth="1"/>
    <col min="8" max="8" width="11.28515625" style="147" customWidth="1"/>
    <col min="9" max="9" width="2.28515625" style="147" customWidth="1"/>
    <col min="10" max="10" width="13.28515625" style="147" customWidth="1"/>
    <col min="11" max="11" width="2.140625" style="147" customWidth="1"/>
    <col min="12" max="12" width="21" style="147" customWidth="1"/>
    <col min="13" max="13" width="7.7109375" style="147" customWidth="1"/>
    <col min="14" max="14" width="28.5703125" style="147" customWidth="1"/>
    <col min="15" max="15" width="2.28515625" style="147" customWidth="1"/>
    <col min="16" max="16" width="18.85546875" style="147" customWidth="1"/>
    <col min="17" max="16384" width="9.140625" style="147"/>
  </cols>
  <sheetData>
    <row r="1" spans="1:16" ht="30" x14ac:dyDescent="0.25">
      <c r="A1" s="156" t="s">
        <v>401</v>
      </c>
      <c r="B1" s="156" t="s">
        <v>508</v>
      </c>
      <c r="D1" s="157" t="s">
        <v>630</v>
      </c>
      <c r="E1" s="158" t="s">
        <v>769</v>
      </c>
      <c r="F1" s="158" t="s">
        <v>627</v>
      </c>
      <c r="G1" s="158" t="s">
        <v>776</v>
      </c>
      <c r="H1" s="159" t="s">
        <v>529</v>
      </c>
      <c r="J1" s="156" t="s">
        <v>651</v>
      </c>
      <c r="L1" s="302" t="s">
        <v>742</v>
      </c>
      <c r="M1" s="302"/>
      <c r="N1" s="302"/>
      <c r="P1" s="156" t="s">
        <v>751</v>
      </c>
    </row>
    <row r="2" spans="1:16" ht="60.75" thickBot="1" x14ac:dyDescent="0.3">
      <c r="A2" s="154"/>
      <c r="B2" s="154"/>
      <c r="D2" s="148" t="s">
        <v>515</v>
      </c>
      <c r="E2" s="149" t="s">
        <v>770</v>
      </c>
      <c r="F2" s="149" t="s">
        <v>1043</v>
      </c>
      <c r="G2" s="149" t="s">
        <v>1046</v>
      </c>
      <c r="H2" s="150" t="s">
        <v>516</v>
      </c>
      <c r="J2" s="154" t="s">
        <v>652</v>
      </c>
      <c r="L2" s="148" t="s">
        <v>743</v>
      </c>
      <c r="M2" s="149">
        <v>120</v>
      </c>
      <c r="N2" s="150" t="s">
        <v>744</v>
      </c>
      <c r="P2" s="201" t="s">
        <v>752</v>
      </c>
    </row>
    <row r="3" spans="1:16" x14ac:dyDescent="0.25">
      <c r="A3" s="154" t="s">
        <v>402</v>
      </c>
      <c r="B3" s="154" t="s">
        <v>513</v>
      </c>
      <c r="D3" s="148" t="s">
        <v>520</v>
      </c>
      <c r="E3" s="149" t="s">
        <v>771</v>
      </c>
      <c r="F3" s="149" t="s">
        <v>1044</v>
      </c>
      <c r="G3" s="149" t="s">
        <v>1045</v>
      </c>
      <c r="H3" s="150" t="s">
        <v>5</v>
      </c>
      <c r="J3" s="154" t="s">
        <v>653</v>
      </c>
      <c r="L3" s="148" t="s">
        <v>745</v>
      </c>
      <c r="M3" s="149">
        <v>45</v>
      </c>
      <c r="N3" s="150" t="s">
        <v>746</v>
      </c>
    </row>
    <row r="4" spans="1:16" x14ac:dyDescent="0.25">
      <c r="A4" s="154" t="s">
        <v>403</v>
      </c>
      <c r="B4" s="154" t="s">
        <v>510</v>
      </c>
      <c r="D4" s="148" t="s">
        <v>521</v>
      </c>
      <c r="E4" s="149" t="s">
        <v>772</v>
      </c>
      <c r="F4" s="149" t="s">
        <v>518</v>
      </c>
      <c r="G4" s="149" t="s">
        <v>646</v>
      </c>
      <c r="H4" s="150" t="s">
        <v>645</v>
      </c>
      <c r="J4" s="154" t="s">
        <v>654</v>
      </c>
      <c r="L4" s="148" t="s">
        <v>747</v>
      </c>
      <c r="M4" s="149">
        <v>30</v>
      </c>
      <c r="N4" s="150" t="s">
        <v>748</v>
      </c>
    </row>
    <row r="5" spans="1:16" ht="30" x14ac:dyDescent="0.25">
      <c r="A5" s="154" t="s">
        <v>407</v>
      </c>
      <c r="B5" s="154" t="s">
        <v>511</v>
      </c>
      <c r="D5" s="148" t="s">
        <v>522</v>
      </c>
      <c r="E5" s="149" t="s">
        <v>773</v>
      </c>
      <c r="F5" s="149" t="s">
        <v>1047</v>
      </c>
      <c r="G5" s="149" t="s">
        <v>775</v>
      </c>
      <c r="H5" s="150" t="s">
        <v>646</v>
      </c>
      <c r="J5" s="154" t="s">
        <v>632</v>
      </c>
      <c r="L5" s="148" t="s">
        <v>749</v>
      </c>
      <c r="M5" s="149">
        <v>30</v>
      </c>
      <c r="N5" s="150" t="s">
        <v>750</v>
      </c>
    </row>
    <row r="6" spans="1:16" x14ac:dyDescent="0.25">
      <c r="A6" s="154"/>
      <c r="B6" s="154" t="s">
        <v>512</v>
      </c>
      <c r="D6" s="148" t="s">
        <v>631</v>
      </c>
      <c r="E6" s="149" t="s">
        <v>774</v>
      </c>
      <c r="F6" s="149"/>
      <c r="G6" s="149"/>
      <c r="H6" s="150"/>
      <c r="J6" s="154" t="s">
        <v>655</v>
      </c>
      <c r="L6" s="148"/>
      <c r="M6" s="149"/>
      <c r="N6" s="150"/>
    </row>
    <row r="7" spans="1:16" x14ac:dyDescent="0.25">
      <c r="A7" s="154"/>
      <c r="B7" s="154"/>
      <c r="D7" s="148" t="s">
        <v>632</v>
      </c>
      <c r="E7" s="149" t="s">
        <v>775</v>
      </c>
      <c r="G7" s="149"/>
      <c r="H7" s="150"/>
      <c r="J7" s="154"/>
      <c r="L7" s="148"/>
      <c r="M7" s="149"/>
      <c r="N7" s="150"/>
    </row>
    <row r="8" spans="1:16" x14ac:dyDescent="0.25">
      <c r="A8" s="154"/>
      <c r="B8" s="154"/>
      <c r="D8" s="148"/>
      <c r="E8" s="149"/>
      <c r="G8" s="149"/>
      <c r="H8" s="150"/>
      <c r="J8" s="154"/>
      <c r="L8" s="148"/>
      <c r="M8" s="149"/>
      <c r="N8" s="150"/>
    </row>
    <row r="9" spans="1:16" x14ac:dyDescent="0.25">
      <c r="A9" s="154"/>
      <c r="B9" s="154"/>
      <c r="D9" s="148"/>
      <c r="E9" s="149"/>
      <c r="G9" s="149"/>
      <c r="H9" s="150"/>
      <c r="J9" s="154"/>
      <c r="L9" s="148"/>
      <c r="M9" s="149"/>
      <c r="N9" s="150"/>
    </row>
    <row r="10" spans="1:16" x14ac:dyDescent="0.25">
      <c r="A10" s="154"/>
      <c r="B10" s="154"/>
      <c r="D10" s="148"/>
      <c r="E10" s="149"/>
      <c r="F10" s="149"/>
      <c r="G10" s="149"/>
      <c r="H10" s="150"/>
      <c r="J10" s="154"/>
      <c r="L10" s="148"/>
      <c r="M10" s="149"/>
      <c r="N10" s="150"/>
    </row>
    <row r="11" spans="1:16" x14ac:dyDescent="0.25">
      <c r="A11" s="154"/>
      <c r="B11" s="154"/>
      <c r="D11" s="148"/>
      <c r="E11" s="149"/>
      <c r="F11" s="149"/>
      <c r="G11" s="149"/>
      <c r="H11" s="150"/>
      <c r="J11" s="154"/>
      <c r="L11" s="148"/>
      <c r="M11" s="149"/>
      <c r="N11" s="150"/>
    </row>
    <row r="12" spans="1:16" x14ac:dyDescent="0.25">
      <c r="A12" s="154"/>
      <c r="B12" s="154"/>
      <c r="D12" s="148"/>
      <c r="E12" s="149"/>
      <c r="F12" s="149"/>
      <c r="G12" s="149"/>
      <c r="H12" s="150"/>
      <c r="J12" s="154"/>
      <c r="L12" s="148"/>
      <c r="M12" s="149"/>
      <c r="N12" s="150"/>
    </row>
    <row r="13" spans="1:16" x14ac:dyDescent="0.25">
      <c r="A13" s="154"/>
      <c r="B13" s="154"/>
      <c r="D13" s="148"/>
      <c r="E13" s="149"/>
      <c r="F13" s="149"/>
      <c r="G13" s="149"/>
      <c r="H13" s="150"/>
      <c r="J13" s="154"/>
      <c r="L13" s="148"/>
      <c r="M13" s="149"/>
      <c r="N13" s="150"/>
    </row>
    <row r="14" spans="1:16" ht="15.75" thickBot="1" x14ac:dyDescent="0.3">
      <c r="A14" s="155"/>
      <c r="B14" s="155"/>
      <c r="D14" s="151"/>
      <c r="E14" s="152"/>
      <c r="F14" s="152"/>
      <c r="G14" s="152"/>
      <c r="H14" s="153"/>
      <c r="J14" s="155"/>
      <c r="L14" s="151"/>
      <c r="M14" s="152"/>
      <c r="N14" s="153"/>
    </row>
  </sheetData>
  <customSheetViews>
    <customSheetView guid="{6F2D69B1-79C6-4868-95A7-4CC228B1210C}">
      <selection activeCell="E24" sqref="E24"/>
      <pageMargins left="0.7" right="0.7" top="0.75" bottom="0.75" header="0.3" footer="0.3"/>
    </customSheetView>
  </customSheetViews>
  <mergeCells count="1">
    <mergeCell ref="L1:N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36"/>
  <sheetViews>
    <sheetView zoomScale="130" zoomScaleNormal="130" workbookViewId="0">
      <selection activeCell="E1" sqref="E1:E1048576"/>
    </sheetView>
  </sheetViews>
  <sheetFormatPr defaultRowHeight="12.75" x14ac:dyDescent="0.2"/>
  <cols>
    <col min="1" max="1" width="22.7109375" style="1" customWidth="1"/>
    <col min="2" max="2" width="28.42578125" style="1" customWidth="1"/>
    <col min="3" max="3" width="23.5703125" style="1" customWidth="1"/>
    <col min="4" max="4" width="23.28515625" style="1" customWidth="1"/>
    <col min="5" max="5" width="7.85546875" style="1" hidden="1" customWidth="1"/>
    <col min="6" max="16384" width="9.140625" style="1"/>
  </cols>
  <sheetData>
    <row r="1" spans="1:5" s="19" customFormat="1" ht="15" x14ac:dyDescent="0.25">
      <c r="A1" s="3" t="s">
        <v>408</v>
      </c>
      <c r="D1" s="55" t="s">
        <v>590</v>
      </c>
      <c r="E1" s="19" t="str">
        <f>IF(SUM(E3:E25)&gt;0,"to complete","-")</f>
        <v>to complete</v>
      </c>
    </row>
    <row r="2" spans="1:5" x14ac:dyDescent="0.2">
      <c r="A2" s="4"/>
    </row>
    <row r="3" spans="1:5" x14ac:dyDescent="0.2">
      <c r="A3" s="14" t="s">
        <v>556</v>
      </c>
      <c r="B3" s="263"/>
      <c r="C3" s="263"/>
      <c r="D3" s="263"/>
      <c r="E3" s="1">
        <f>IF(B3=0,1,0)</f>
        <v>1</v>
      </c>
    </row>
    <row r="4" spans="1:5" x14ac:dyDescent="0.2">
      <c r="A4" s="14" t="s">
        <v>1014</v>
      </c>
      <c r="B4" s="264"/>
      <c r="C4" s="265"/>
      <c r="D4" s="266"/>
      <c r="E4" s="1">
        <f>IF(B4=0,1,0)</f>
        <v>1</v>
      </c>
    </row>
    <row r="5" spans="1:5" x14ac:dyDescent="0.2">
      <c r="A5" s="14" t="s">
        <v>557</v>
      </c>
      <c r="B5" s="236"/>
      <c r="C5" s="236"/>
      <c r="D5" s="236"/>
    </row>
    <row r="6" spans="1:5" x14ac:dyDescent="0.2">
      <c r="A6" s="14" t="s">
        <v>415</v>
      </c>
      <c r="B6" s="236"/>
      <c r="C6" s="236"/>
      <c r="D6" s="236"/>
      <c r="E6" s="1">
        <f t="shared" ref="E6:E25" si="0">IF(B6=0,1,0)</f>
        <v>1</v>
      </c>
    </row>
    <row r="7" spans="1:5" ht="3" customHeight="1" x14ac:dyDescent="0.2">
      <c r="A7" s="17"/>
      <c r="B7" s="46"/>
      <c r="C7" s="17"/>
      <c r="D7" s="17"/>
    </row>
    <row r="8" spans="1:5" x14ac:dyDescent="0.2">
      <c r="A8" s="42" t="s">
        <v>426</v>
      </c>
      <c r="B8" s="14"/>
      <c r="C8" s="43" t="s">
        <v>424</v>
      </c>
      <c r="D8" s="14"/>
      <c r="E8" s="1">
        <f>IF(B8=0,1,IF(D8=0,1,0))</f>
        <v>1</v>
      </c>
    </row>
    <row r="9" spans="1:5" x14ac:dyDescent="0.2">
      <c r="A9" s="14" t="s">
        <v>410</v>
      </c>
      <c r="B9" s="14"/>
      <c r="C9" s="43" t="s">
        <v>425</v>
      </c>
      <c r="D9" s="14"/>
      <c r="E9" s="1">
        <f t="shared" ref="E9:E12" si="1">IF(B9=0,1,IF(D9=0,1,0))</f>
        <v>1</v>
      </c>
    </row>
    <row r="10" spans="1:5" x14ac:dyDescent="0.2">
      <c r="A10" s="14" t="s">
        <v>411</v>
      </c>
      <c r="B10" s="14"/>
      <c r="C10" s="43" t="s">
        <v>558</v>
      </c>
      <c r="D10" s="14"/>
      <c r="E10" s="1">
        <f t="shared" si="1"/>
        <v>1</v>
      </c>
    </row>
    <row r="11" spans="1:5" x14ac:dyDescent="0.2">
      <c r="A11" s="14" t="s">
        <v>412</v>
      </c>
      <c r="B11" s="14"/>
      <c r="C11" s="43" t="s">
        <v>559</v>
      </c>
      <c r="D11" s="14"/>
      <c r="E11" s="1">
        <f t="shared" si="1"/>
        <v>1</v>
      </c>
    </row>
    <row r="12" spans="1:5" x14ac:dyDescent="0.2">
      <c r="A12" s="14" t="s">
        <v>418</v>
      </c>
      <c r="B12" s="14"/>
      <c r="C12" s="43" t="s">
        <v>560</v>
      </c>
      <c r="D12" s="14"/>
      <c r="E12" s="1">
        <f t="shared" si="1"/>
        <v>1</v>
      </c>
    </row>
    <row r="13" spans="1:5" x14ac:dyDescent="0.2">
      <c r="A13" s="14" t="s">
        <v>413</v>
      </c>
      <c r="B13" s="14"/>
      <c r="E13" s="1">
        <f t="shared" si="0"/>
        <v>1</v>
      </c>
    </row>
    <row r="14" spans="1:5" x14ac:dyDescent="0.2">
      <c r="A14" s="14" t="s">
        <v>414</v>
      </c>
      <c r="B14" s="14"/>
      <c r="E14" s="1">
        <f t="shared" si="0"/>
        <v>1</v>
      </c>
    </row>
    <row r="15" spans="1:5" x14ac:dyDescent="0.2">
      <c r="A15" s="14" t="s">
        <v>416</v>
      </c>
      <c r="B15" s="14"/>
      <c r="E15" s="1">
        <f t="shared" si="0"/>
        <v>1</v>
      </c>
    </row>
    <row r="16" spans="1:5" x14ac:dyDescent="0.2">
      <c r="A16" s="14" t="s">
        <v>553</v>
      </c>
      <c r="B16" s="14"/>
      <c r="E16" s="1">
        <f t="shared" si="0"/>
        <v>1</v>
      </c>
    </row>
    <row r="17" spans="1:5" ht="3" customHeight="1" x14ac:dyDescent="0.2">
      <c r="A17" s="17"/>
      <c r="B17" s="46"/>
      <c r="C17" s="17"/>
      <c r="D17" s="17"/>
    </row>
    <row r="18" spans="1:5" x14ac:dyDescent="0.2">
      <c r="A18" s="42" t="s">
        <v>417</v>
      </c>
      <c r="B18" s="14"/>
      <c r="C18" s="44" t="s">
        <v>555</v>
      </c>
      <c r="D18" s="14"/>
      <c r="E18" s="1">
        <f t="shared" ref="E18:E20" si="2">IF(B18=0,1,IF(D18=0,1,0))</f>
        <v>1</v>
      </c>
    </row>
    <row r="19" spans="1:5" x14ac:dyDescent="0.2">
      <c r="A19" s="14" t="s">
        <v>418</v>
      </c>
      <c r="B19" s="14"/>
      <c r="C19" s="43" t="s">
        <v>418</v>
      </c>
      <c r="D19" s="14"/>
      <c r="E19" s="1">
        <f t="shared" si="2"/>
        <v>1</v>
      </c>
    </row>
    <row r="20" spans="1:5" x14ac:dyDescent="0.2">
      <c r="A20" s="14" t="s">
        <v>419</v>
      </c>
      <c r="B20" s="14"/>
      <c r="C20" s="43" t="s">
        <v>419</v>
      </c>
      <c r="D20" s="14"/>
      <c r="E20" s="1">
        <f t="shared" si="2"/>
        <v>1</v>
      </c>
    </row>
    <row r="21" spans="1:5" ht="3" customHeight="1" x14ac:dyDescent="0.2">
      <c r="A21" s="17"/>
      <c r="B21" s="46"/>
      <c r="C21" s="17"/>
      <c r="D21" s="17"/>
      <c r="E21" s="1">
        <f t="shared" si="0"/>
        <v>1</v>
      </c>
    </row>
    <row r="22" spans="1:5" x14ac:dyDescent="0.2">
      <c r="A22" s="42" t="s">
        <v>420</v>
      </c>
      <c r="B22" s="14"/>
      <c r="E22" s="1">
        <f t="shared" si="0"/>
        <v>1</v>
      </c>
    </row>
    <row r="23" spans="1:5" x14ac:dyDescent="0.2">
      <c r="A23" s="14" t="s">
        <v>421</v>
      </c>
      <c r="B23" s="14"/>
      <c r="E23" s="1">
        <f t="shared" si="0"/>
        <v>1</v>
      </c>
    </row>
    <row r="24" spans="1:5" x14ac:dyDescent="0.2">
      <c r="A24" s="14" t="s">
        <v>418</v>
      </c>
      <c r="B24" s="14"/>
      <c r="E24" s="1">
        <f t="shared" si="0"/>
        <v>1</v>
      </c>
    </row>
    <row r="25" spans="1:5" x14ac:dyDescent="0.2">
      <c r="A25" s="14" t="s">
        <v>419</v>
      </c>
      <c r="B25" s="14"/>
      <c r="E25" s="1">
        <f t="shared" si="0"/>
        <v>1</v>
      </c>
    </row>
    <row r="26" spans="1:5" ht="3" customHeight="1" x14ac:dyDescent="0.2">
      <c r="A26" s="17"/>
      <c r="B26" s="46"/>
      <c r="C26" s="17"/>
      <c r="D26" s="17"/>
    </row>
    <row r="27" spans="1:5" x14ac:dyDescent="0.2">
      <c r="A27" s="42" t="s">
        <v>422</v>
      </c>
      <c r="B27" s="14"/>
      <c r="C27" s="45" t="s">
        <v>551</v>
      </c>
      <c r="D27" s="14"/>
    </row>
    <row r="28" spans="1:5" x14ac:dyDescent="0.2">
      <c r="A28" s="14" t="s">
        <v>421</v>
      </c>
      <c r="B28" s="14"/>
      <c r="C28" s="43" t="s">
        <v>421</v>
      </c>
      <c r="D28" s="14"/>
    </row>
    <row r="29" spans="1:5" x14ac:dyDescent="0.2">
      <c r="A29" s="14" t="s">
        <v>418</v>
      </c>
      <c r="B29" s="14"/>
      <c r="C29" s="43" t="s">
        <v>418</v>
      </c>
      <c r="D29" s="14"/>
    </row>
    <row r="30" spans="1:5" x14ac:dyDescent="0.2">
      <c r="A30" s="14" t="s">
        <v>419</v>
      </c>
      <c r="B30" s="14"/>
      <c r="C30" s="43" t="s">
        <v>419</v>
      </c>
      <c r="D30" s="14"/>
    </row>
    <row r="31" spans="1:5" ht="3" customHeight="1" x14ac:dyDescent="0.2">
      <c r="A31" s="41"/>
      <c r="B31" s="41"/>
      <c r="C31" s="17"/>
      <c r="D31" s="17"/>
    </row>
    <row r="32" spans="1:5" x14ac:dyDescent="0.2">
      <c r="A32" s="42" t="s">
        <v>423</v>
      </c>
      <c r="B32" s="14"/>
      <c r="C32" s="45" t="s">
        <v>552</v>
      </c>
      <c r="D32" s="14"/>
    </row>
    <row r="33" spans="1:4" x14ac:dyDescent="0.2">
      <c r="A33" s="14" t="s">
        <v>421</v>
      </c>
      <c r="B33" s="14"/>
      <c r="C33" s="43" t="s">
        <v>421</v>
      </c>
      <c r="D33" s="14"/>
    </row>
    <row r="34" spans="1:4" x14ac:dyDescent="0.2">
      <c r="A34" s="14" t="s">
        <v>418</v>
      </c>
      <c r="B34" s="14"/>
      <c r="C34" s="43" t="s">
        <v>418</v>
      </c>
      <c r="D34" s="14"/>
    </row>
    <row r="35" spans="1:4" x14ac:dyDescent="0.2">
      <c r="A35" s="14" t="s">
        <v>419</v>
      </c>
      <c r="B35" s="14"/>
      <c r="C35" s="43" t="s">
        <v>419</v>
      </c>
      <c r="D35" s="14"/>
    </row>
    <row r="36" spans="1:4" ht="2.25" customHeight="1" x14ac:dyDescent="0.2">
      <c r="A36" s="17"/>
      <c r="B36" s="46"/>
      <c r="C36" s="17"/>
      <c r="D36" s="17"/>
    </row>
  </sheetData>
  <customSheetViews>
    <customSheetView guid="{6F2D69B1-79C6-4868-95A7-4CC228B1210C}" scale="130">
      <selection activeCell="A43" sqref="A43"/>
      <pageMargins left="0.7" right="0.7" top="0.75" bottom="0.75" header="0.3" footer="0.3"/>
    </customSheetView>
  </customSheetViews>
  <mergeCells count="4">
    <mergeCell ref="B3:D3"/>
    <mergeCell ref="B5:D5"/>
    <mergeCell ref="B6:D6"/>
    <mergeCell ref="B4:D4"/>
  </mergeCells>
  <hyperlinks>
    <hyperlink ref="D1" location="dashboard!A1" display="Back to Dashboard"/>
  </hyperlinks>
  <pageMargins left="0.7" right="0.7" top="0.75" bottom="0.75" header="0.3" footer="0.3"/>
  <pageSetup orientation="landscape" r:id="rId1"/>
  <headerFooter>
    <oddFooter>&amp;L&amp;F&amp;C&amp;A&amp;R&amp;P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29"/>
  <sheetViews>
    <sheetView zoomScale="115" zoomScaleNormal="115" zoomScaleSheetLayoutView="100" workbookViewId="0">
      <pane xSplit="1" ySplit="1" topLeftCell="B2" activePane="bottomRight" state="frozen"/>
      <selection pane="topRight" activeCell="B1" sqref="B1"/>
      <selection pane="bottomLeft" activeCell="A4" sqref="A4"/>
      <selection pane="bottomRight" activeCell="D20" sqref="D20"/>
    </sheetView>
  </sheetViews>
  <sheetFormatPr defaultRowHeight="12.75" x14ac:dyDescent="0.2"/>
  <cols>
    <col min="1" max="1" width="5.42578125" style="1" customWidth="1"/>
    <col min="2" max="2" width="28" style="1" customWidth="1"/>
    <col min="3" max="3" width="21" style="1" customWidth="1"/>
    <col min="4" max="4" width="20.140625" style="1" customWidth="1"/>
    <col min="5" max="5" width="13.140625" style="1" customWidth="1"/>
    <col min="6" max="6" width="8.42578125" style="1" customWidth="1"/>
    <col min="7" max="7" width="9.28515625" style="1" customWidth="1"/>
    <col min="8" max="8" width="10" style="1" customWidth="1"/>
    <col min="9" max="9" width="12.85546875" style="1" customWidth="1"/>
    <col min="10" max="10" width="8" style="1" bestFit="1" customWidth="1"/>
    <col min="11" max="11" width="8.5703125" style="1" bestFit="1" customWidth="1"/>
    <col min="12" max="12" width="7.5703125" style="1" customWidth="1"/>
    <col min="13" max="13" width="10" style="1" customWidth="1"/>
    <col min="14" max="19" width="6.42578125" style="1" customWidth="1"/>
    <col min="20" max="20" width="45.85546875" style="1" customWidth="1"/>
    <col min="21" max="16384" width="9.140625" style="1"/>
  </cols>
  <sheetData>
    <row r="1" spans="1:20" s="19" customFormat="1" ht="15" x14ac:dyDescent="0.25">
      <c r="A1" s="72" t="s">
        <v>507</v>
      </c>
      <c r="E1" s="55" t="s">
        <v>585</v>
      </c>
    </row>
    <row r="2" spans="1:20" s="19" customFormat="1" ht="15.75" thickBot="1" x14ac:dyDescent="0.3">
      <c r="A2" s="72"/>
      <c r="E2" s="55"/>
    </row>
    <row r="3" spans="1:20" ht="13.5" thickBot="1" x14ac:dyDescent="0.25">
      <c r="N3" s="267" t="s">
        <v>524</v>
      </c>
      <c r="O3" s="268"/>
      <c r="P3" s="268"/>
      <c r="Q3" s="268"/>
      <c r="R3" s="268"/>
      <c r="S3" s="268"/>
      <c r="T3" s="269"/>
    </row>
    <row r="4" spans="1:20" s="26" customFormat="1" ht="111.75" customHeight="1" x14ac:dyDescent="0.25">
      <c r="A4" s="32" t="s">
        <v>517</v>
      </c>
      <c r="B4" s="32" t="s">
        <v>503</v>
      </c>
      <c r="C4" s="32" t="s">
        <v>506</v>
      </c>
      <c r="D4" s="32" t="s">
        <v>409</v>
      </c>
      <c r="E4" s="32" t="s">
        <v>410</v>
      </c>
      <c r="F4" s="115" t="s">
        <v>643</v>
      </c>
      <c r="G4" s="32" t="s">
        <v>502</v>
      </c>
      <c r="H4" s="115" t="s">
        <v>644</v>
      </c>
      <c r="I4" s="32" t="s">
        <v>554</v>
      </c>
      <c r="J4" s="115" t="s">
        <v>641</v>
      </c>
      <c r="K4" s="115" t="s">
        <v>642</v>
      </c>
      <c r="L4" s="32" t="s">
        <v>504</v>
      </c>
      <c r="M4" s="32" t="s">
        <v>505</v>
      </c>
      <c r="N4" s="116" t="s">
        <v>537</v>
      </c>
      <c r="O4" s="116" t="s">
        <v>542</v>
      </c>
      <c r="P4" s="116" t="s">
        <v>536</v>
      </c>
      <c r="Q4" s="116" t="s">
        <v>538</v>
      </c>
      <c r="R4" s="116" t="s">
        <v>539</v>
      </c>
      <c r="S4" s="116" t="s">
        <v>540</v>
      </c>
      <c r="T4" s="32" t="s">
        <v>541</v>
      </c>
    </row>
    <row r="5" spans="1:20" s="20" customFormat="1" x14ac:dyDescent="0.2">
      <c r="A5" s="20" t="s">
        <v>633</v>
      </c>
    </row>
    <row r="6" spans="1:20" s="20" customFormat="1" x14ac:dyDescent="0.2">
      <c r="A6" s="20" t="s">
        <v>634</v>
      </c>
    </row>
    <row r="7" spans="1:20" s="20" customFormat="1" x14ac:dyDescent="0.2">
      <c r="A7" s="20" t="s">
        <v>635</v>
      </c>
    </row>
    <row r="8" spans="1:20" s="20" customFormat="1" x14ac:dyDescent="0.2">
      <c r="A8" s="20" t="s">
        <v>636</v>
      </c>
    </row>
    <row r="9" spans="1:20" s="20" customFormat="1" x14ac:dyDescent="0.2">
      <c r="A9" s="20" t="s">
        <v>637</v>
      </c>
    </row>
    <row r="10" spans="1:20" s="20" customFormat="1" x14ac:dyDescent="0.2">
      <c r="A10" s="20" t="s">
        <v>638</v>
      </c>
    </row>
    <row r="11" spans="1:20" s="20" customFormat="1" x14ac:dyDescent="0.2">
      <c r="A11" s="20" t="s">
        <v>639</v>
      </c>
    </row>
    <row r="12" spans="1:20" s="20" customFormat="1" x14ac:dyDescent="0.2">
      <c r="A12" s="20" t="s">
        <v>640</v>
      </c>
      <c r="B12" s="143"/>
      <c r="D12" s="143"/>
      <c r="E12" s="143"/>
      <c r="F12" s="143"/>
      <c r="G12" s="143"/>
      <c r="H12" s="143"/>
    </row>
    <row r="13" spans="1:20" s="20" customFormat="1" x14ac:dyDescent="0.2"/>
    <row r="14" spans="1:20" s="20" customFormat="1" x14ac:dyDescent="0.2"/>
    <row r="15" spans="1:20" s="20" customFormat="1" x14ac:dyDescent="0.2"/>
    <row r="16" spans="1:20" s="20" customFormat="1" x14ac:dyDescent="0.2"/>
    <row r="17" s="20" customFormat="1" x14ac:dyDescent="0.2"/>
    <row r="18" s="20" customFormat="1" x14ac:dyDescent="0.2"/>
    <row r="19" s="20" customFormat="1" x14ac:dyDescent="0.2"/>
    <row r="20" s="20" customFormat="1" x14ac:dyDescent="0.2"/>
    <row r="21" s="20" customFormat="1" x14ac:dyDescent="0.2"/>
    <row r="22" s="20" customFormat="1" x14ac:dyDescent="0.2"/>
    <row r="23" s="20" customFormat="1" x14ac:dyDescent="0.2"/>
    <row r="24" s="20" customFormat="1" x14ac:dyDescent="0.2"/>
    <row r="25" s="20" customFormat="1" x14ac:dyDescent="0.2"/>
    <row r="26" s="20" customFormat="1" x14ac:dyDescent="0.2"/>
    <row r="27" s="20" customFormat="1" x14ac:dyDescent="0.2"/>
    <row r="28" s="20" customFormat="1" x14ac:dyDescent="0.2"/>
    <row r="29" s="20" customFormat="1" x14ac:dyDescent="0.2"/>
  </sheetData>
  <customSheetViews>
    <customSheetView guid="{6F2D69B1-79C6-4868-95A7-4CC228B1210C}">
      <selection activeCell="A15" sqref="A15"/>
      <pageMargins left="0.7" right="0.7" top="0.75" bottom="0.75" header="0.3" footer="0.3"/>
    </customSheetView>
  </customSheetViews>
  <mergeCells count="1">
    <mergeCell ref="N3:T3"/>
  </mergeCells>
  <hyperlinks>
    <hyperlink ref="E1" location="dashboard!A1" display="Dashboard"/>
  </hyperlinks>
  <pageMargins left="0.25" right="0.25" top="0.75" bottom="0.75" header="0.3" footer="0.3"/>
  <pageSetup orientation="landscape" r:id="rId1"/>
  <headerFooter>
    <oddFooter>&amp;L&amp;F&amp;C&amp;A&amp;R&amp;P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Lists!$B$3:$B$6</xm:f>
          </x14:formula1>
          <xm:sqref>C5:C12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I36"/>
  <sheetViews>
    <sheetView topLeftCell="C1" zoomScale="115" zoomScaleNormal="115" workbookViewId="0">
      <selection activeCell="J25" sqref="J25"/>
    </sheetView>
  </sheetViews>
  <sheetFormatPr defaultRowHeight="15" x14ac:dyDescent="0.25"/>
  <cols>
    <col min="1" max="1" width="7.28515625" customWidth="1"/>
    <col min="2" max="3" width="11.140625" customWidth="1"/>
    <col min="4" max="4" width="22.140625" customWidth="1"/>
    <col min="5" max="5" width="17.28515625" customWidth="1"/>
    <col min="6" max="6" width="13.5703125" customWidth="1"/>
    <col min="7" max="7" width="14.42578125" customWidth="1"/>
    <col min="8" max="8" width="19.42578125" customWidth="1"/>
    <col min="9" max="9" width="18" bestFit="1" customWidth="1"/>
    <col min="10" max="10" width="13.5703125" bestFit="1" customWidth="1"/>
    <col min="11" max="11" width="14.42578125" bestFit="1" customWidth="1"/>
    <col min="12" max="12" width="20.28515625" bestFit="1" customWidth="1"/>
  </cols>
  <sheetData>
    <row r="1" spans="1:9" x14ac:dyDescent="0.25">
      <c r="A1" s="3" t="s">
        <v>427</v>
      </c>
      <c r="B1" s="3"/>
      <c r="C1" s="3"/>
      <c r="D1" s="3"/>
      <c r="E1" s="3"/>
      <c r="I1" s="55" t="s">
        <v>590</v>
      </c>
    </row>
    <row r="2" spans="1:9" s="1" customFormat="1" ht="12.75" x14ac:dyDescent="0.2">
      <c r="A2" s="243" t="s">
        <v>570</v>
      </c>
      <c r="B2" s="270"/>
      <c r="C2" s="270"/>
      <c r="D2" s="270"/>
      <c r="E2" s="242"/>
      <c r="F2" s="242"/>
      <c r="G2" s="242"/>
      <c r="H2" s="242"/>
    </row>
    <row r="3" spans="1:9" s="1" customFormat="1" ht="12.75" x14ac:dyDescent="0.2">
      <c r="A3" s="243" t="s">
        <v>571</v>
      </c>
      <c r="B3" s="270"/>
      <c r="C3" s="270"/>
      <c r="D3" s="270"/>
      <c r="E3" s="242"/>
      <c r="F3" s="242"/>
      <c r="G3" s="242"/>
      <c r="H3" s="242"/>
    </row>
    <row r="4" spans="1:9" s="1" customFormat="1" ht="12.75" x14ac:dyDescent="0.2">
      <c r="A4" s="243" t="s">
        <v>572</v>
      </c>
      <c r="B4" s="270"/>
      <c r="C4" s="270"/>
      <c r="D4" s="270"/>
      <c r="E4" s="242"/>
      <c r="F4" s="242"/>
      <c r="G4" s="242"/>
      <c r="H4" s="242"/>
    </row>
    <row r="5" spans="1:9" s="1" customFormat="1" ht="12.75" x14ac:dyDescent="0.2">
      <c r="A5" s="243" t="s">
        <v>573</v>
      </c>
      <c r="B5" s="270"/>
      <c r="C5" s="270"/>
      <c r="D5" s="270"/>
      <c r="E5" s="242"/>
      <c r="F5" s="242"/>
      <c r="G5" s="242"/>
      <c r="H5" s="242"/>
    </row>
    <row r="6" spans="1:9" s="1" customFormat="1" ht="12.75" x14ac:dyDescent="0.2">
      <c r="A6" s="243" t="s">
        <v>574</v>
      </c>
      <c r="B6" s="270"/>
      <c r="C6" s="270"/>
      <c r="D6" s="270"/>
      <c r="E6" s="242"/>
      <c r="F6" s="242"/>
      <c r="G6" s="242"/>
      <c r="H6" s="242"/>
    </row>
    <row r="7" spans="1:9" s="1" customFormat="1" ht="12.75" x14ac:dyDescent="0.2">
      <c r="A7" s="243" t="s">
        <v>561</v>
      </c>
      <c r="B7" s="270"/>
      <c r="C7" s="270"/>
      <c r="D7" s="271"/>
      <c r="E7" s="242"/>
      <c r="F7" s="242"/>
      <c r="G7" s="242"/>
      <c r="H7" s="242"/>
    </row>
    <row r="8" spans="1:9" s="1" customFormat="1" ht="12.75" x14ac:dyDescent="0.2">
      <c r="A8" s="243" t="s">
        <v>562</v>
      </c>
      <c r="B8" s="270"/>
      <c r="C8" s="270"/>
      <c r="D8" s="270"/>
      <c r="E8" s="242"/>
      <c r="F8" s="242"/>
      <c r="G8" s="242"/>
      <c r="H8" s="242"/>
    </row>
    <row r="9" spans="1:9" s="1" customFormat="1" ht="12.75" x14ac:dyDescent="0.2">
      <c r="A9" s="243" t="s">
        <v>563</v>
      </c>
      <c r="B9" s="270"/>
      <c r="C9" s="270"/>
      <c r="D9" s="270"/>
      <c r="E9" s="242"/>
      <c r="F9" s="242"/>
      <c r="G9" s="242"/>
      <c r="H9" s="242"/>
    </row>
    <row r="10" spans="1:9" s="1" customFormat="1" ht="12.75" x14ac:dyDescent="0.2">
      <c r="A10" s="243" t="s">
        <v>575</v>
      </c>
      <c r="B10" s="270"/>
      <c r="C10" s="270"/>
      <c r="D10" s="271"/>
      <c r="E10" s="242"/>
      <c r="F10" s="242"/>
      <c r="G10" s="242"/>
      <c r="H10" s="242"/>
    </row>
    <row r="11" spans="1:9" s="1" customFormat="1" ht="12.75" x14ac:dyDescent="0.2">
      <c r="A11" s="243" t="s">
        <v>576</v>
      </c>
      <c r="B11" s="270"/>
      <c r="C11" s="270"/>
      <c r="D11" s="271"/>
      <c r="E11" s="242"/>
      <c r="F11" s="242"/>
      <c r="G11" s="242"/>
      <c r="H11" s="242"/>
    </row>
    <row r="12" spans="1:9" s="1" customFormat="1" ht="12.75" x14ac:dyDescent="0.2">
      <c r="A12" s="243" t="s">
        <v>577</v>
      </c>
      <c r="B12" s="270"/>
      <c r="C12" s="270"/>
      <c r="D12" s="270"/>
      <c r="E12" s="242"/>
      <c r="F12" s="242"/>
      <c r="G12" s="242"/>
      <c r="H12" s="242"/>
    </row>
    <row r="13" spans="1:9" s="1" customFormat="1" ht="12.75" x14ac:dyDescent="0.2">
      <c r="A13" s="243" t="s">
        <v>1015</v>
      </c>
      <c r="B13" s="270"/>
      <c r="C13" s="270"/>
      <c r="D13" s="270"/>
      <c r="E13" s="242"/>
      <c r="F13" s="242"/>
      <c r="G13" s="242"/>
      <c r="H13" s="242"/>
    </row>
    <row r="14" spans="1:9" s="2" customFormat="1" ht="3" customHeight="1" x14ac:dyDescent="0.2">
      <c r="A14" s="5"/>
      <c r="B14" s="5"/>
      <c r="C14" s="5"/>
      <c r="D14" s="5"/>
      <c r="E14" s="5"/>
      <c r="F14" s="5"/>
      <c r="G14" s="5"/>
      <c r="H14" s="5"/>
    </row>
    <row r="15" spans="1:9" x14ac:dyDescent="0.25">
      <c r="A15" s="21" t="s">
        <v>546</v>
      </c>
      <c r="B15" s="22"/>
      <c r="C15" s="22"/>
      <c r="D15" s="22"/>
      <c r="E15" s="23"/>
      <c r="F15" s="23"/>
      <c r="G15" s="23"/>
      <c r="H15" s="23"/>
    </row>
    <row r="16" spans="1:9" s="20" customFormat="1" ht="12.75" x14ac:dyDescent="0.2">
      <c r="A16" s="47" t="s">
        <v>626</v>
      </c>
      <c r="B16" s="73" t="s">
        <v>428</v>
      </c>
      <c r="C16" s="73" t="s">
        <v>429</v>
      </c>
      <c r="D16" s="73" t="s">
        <v>430</v>
      </c>
      <c r="E16" s="73" t="s">
        <v>431</v>
      </c>
      <c r="F16" s="73" t="s">
        <v>433</v>
      </c>
      <c r="G16" s="73" t="s">
        <v>432</v>
      </c>
      <c r="H16" s="101" t="s">
        <v>434</v>
      </c>
    </row>
    <row r="17" spans="1:8" s="1" customFormat="1" ht="12.75" x14ac:dyDescent="0.2">
      <c r="A17" s="14">
        <v>2010</v>
      </c>
      <c r="B17" s="14"/>
      <c r="C17" s="14"/>
      <c r="D17" s="14"/>
      <c r="E17" s="14"/>
      <c r="F17" s="14"/>
      <c r="G17" s="102"/>
      <c r="H17" s="103"/>
    </row>
    <row r="18" spans="1:8" s="1" customFormat="1" ht="12.75" x14ac:dyDescent="0.2">
      <c r="A18" s="14">
        <v>2011</v>
      </c>
      <c r="B18" s="14"/>
      <c r="C18" s="14"/>
      <c r="D18" s="14"/>
      <c r="E18" s="14"/>
      <c r="F18" s="14"/>
      <c r="G18" s="102"/>
      <c r="H18" s="103"/>
    </row>
    <row r="19" spans="1:8" s="1" customFormat="1" ht="12.75" x14ac:dyDescent="0.2">
      <c r="A19" s="14">
        <v>2012</v>
      </c>
      <c r="B19" s="14"/>
      <c r="C19" s="14"/>
      <c r="D19" s="14"/>
      <c r="E19" s="14"/>
      <c r="F19" s="14"/>
      <c r="G19" s="102"/>
      <c r="H19" s="103"/>
    </row>
    <row r="20" spans="1:8" s="1" customFormat="1" ht="12.75" x14ac:dyDescent="0.2">
      <c r="A20" s="14">
        <v>2013</v>
      </c>
      <c r="B20" s="14"/>
      <c r="C20" s="14"/>
      <c r="D20" s="14"/>
      <c r="E20" s="14"/>
      <c r="F20" s="14"/>
      <c r="G20" s="102"/>
      <c r="H20" s="103"/>
    </row>
    <row r="21" spans="1:8" s="1" customFormat="1" ht="12.75" x14ac:dyDescent="0.2">
      <c r="A21" s="102">
        <v>2014</v>
      </c>
      <c r="B21" s="102"/>
      <c r="C21" s="102"/>
      <c r="D21" s="102"/>
      <c r="E21" s="102"/>
      <c r="F21" s="102"/>
      <c r="G21" s="102"/>
      <c r="H21" s="103"/>
    </row>
    <row r="22" spans="1:8" s="1" customFormat="1" ht="12.75" x14ac:dyDescent="0.2">
      <c r="A22" s="102">
        <v>2015</v>
      </c>
      <c r="B22" s="102"/>
      <c r="C22" s="102"/>
      <c r="D22" s="102"/>
      <c r="E22" s="102"/>
      <c r="F22" s="102"/>
      <c r="G22" s="102"/>
      <c r="H22" s="103"/>
    </row>
    <row r="23" spans="1:8" s="1" customFormat="1" ht="12.75" x14ac:dyDescent="0.2">
      <c r="A23" s="102">
        <v>2016</v>
      </c>
      <c r="B23" s="102"/>
      <c r="C23" s="102"/>
      <c r="D23" s="102"/>
      <c r="E23" s="102"/>
      <c r="F23" s="102"/>
      <c r="G23" s="102"/>
      <c r="H23" s="103"/>
    </row>
    <row r="24" spans="1:8" s="1" customFormat="1" ht="12.75" x14ac:dyDescent="0.2">
      <c r="A24" s="102">
        <v>2017</v>
      </c>
      <c r="B24" s="102"/>
      <c r="C24" s="102"/>
      <c r="D24" s="102"/>
      <c r="E24" s="102"/>
      <c r="F24" s="102"/>
      <c r="G24" s="102"/>
      <c r="H24" s="103"/>
    </row>
    <row r="25" spans="1:8" s="1" customFormat="1" ht="12.75" x14ac:dyDescent="0.2">
      <c r="A25" s="102">
        <v>2018</v>
      </c>
      <c r="B25" s="102"/>
      <c r="C25" s="102"/>
      <c r="D25" s="102"/>
      <c r="E25" s="102"/>
      <c r="F25" s="102"/>
      <c r="G25" s="102"/>
      <c r="H25" s="103"/>
    </row>
    <row r="26" spans="1:8" s="1" customFormat="1" ht="12.75" x14ac:dyDescent="0.2">
      <c r="A26" s="102">
        <v>2019</v>
      </c>
      <c r="B26" s="102"/>
      <c r="C26" s="102"/>
      <c r="D26" s="102"/>
      <c r="E26" s="102"/>
      <c r="F26" s="102"/>
      <c r="G26" s="102"/>
      <c r="H26" s="103"/>
    </row>
    <row r="27" spans="1:8" s="1" customFormat="1" ht="12.75" x14ac:dyDescent="0.2">
      <c r="A27" s="104">
        <v>2020</v>
      </c>
      <c r="B27" s="104"/>
      <c r="C27" s="104"/>
      <c r="D27" s="104"/>
      <c r="E27" s="104"/>
      <c r="F27" s="104"/>
      <c r="G27" s="104"/>
      <c r="H27" s="105"/>
    </row>
    <row r="28" spans="1:8" s="2" customFormat="1" ht="3" customHeight="1" x14ac:dyDescent="0.2">
      <c r="A28" s="5"/>
      <c r="B28" s="5"/>
      <c r="C28" s="5"/>
      <c r="D28" s="5"/>
      <c r="E28" s="5"/>
      <c r="F28" s="5"/>
      <c r="G28" s="5"/>
      <c r="H28" s="5"/>
    </row>
    <row r="29" spans="1:8" x14ac:dyDescent="0.25">
      <c r="A29" s="3" t="s">
        <v>435</v>
      </c>
      <c r="B29" s="3"/>
      <c r="C29" s="3"/>
      <c r="D29" s="3"/>
      <c r="E29" s="3"/>
    </row>
    <row r="30" spans="1:8" s="1" customFormat="1" ht="12.75" x14ac:dyDescent="0.2">
      <c r="A30" s="242" t="s">
        <v>564</v>
      </c>
      <c r="B30" s="242"/>
      <c r="C30" s="242"/>
      <c r="D30" s="242"/>
      <c r="E30" s="242"/>
      <c r="F30" s="242"/>
      <c r="G30" s="242"/>
      <c r="H30" s="242"/>
    </row>
    <row r="31" spans="1:8" s="1" customFormat="1" ht="12.75" x14ac:dyDescent="0.2">
      <c r="A31" s="242" t="s">
        <v>565</v>
      </c>
      <c r="B31" s="242"/>
      <c r="C31" s="242"/>
      <c r="D31" s="242"/>
      <c r="E31" s="242"/>
      <c r="F31" s="242"/>
      <c r="G31" s="242"/>
      <c r="H31" s="242"/>
    </row>
    <row r="32" spans="1:8" s="1" customFormat="1" ht="12.75" x14ac:dyDescent="0.2">
      <c r="A32" s="242" t="s">
        <v>566</v>
      </c>
      <c r="B32" s="242"/>
      <c r="C32" s="242"/>
      <c r="D32" s="242"/>
      <c r="E32" s="242"/>
      <c r="F32" s="242"/>
      <c r="G32" s="242"/>
      <c r="H32" s="242"/>
    </row>
    <row r="33" spans="1:8" s="1" customFormat="1" ht="12.75" x14ac:dyDescent="0.2">
      <c r="A33" s="242" t="s">
        <v>567</v>
      </c>
      <c r="B33" s="242"/>
      <c r="C33" s="242"/>
      <c r="D33" s="242"/>
      <c r="E33" s="242"/>
      <c r="F33" s="242"/>
      <c r="G33" s="242"/>
      <c r="H33" s="242"/>
    </row>
    <row r="34" spans="1:8" s="1" customFormat="1" ht="12.75" x14ac:dyDescent="0.2">
      <c r="A34" s="242" t="s">
        <v>568</v>
      </c>
      <c r="B34" s="242"/>
      <c r="C34" s="242"/>
      <c r="D34" s="242"/>
      <c r="E34" s="242"/>
      <c r="F34" s="242"/>
      <c r="G34" s="242"/>
      <c r="H34" s="242"/>
    </row>
    <row r="35" spans="1:8" s="1" customFormat="1" ht="12.75" x14ac:dyDescent="0.2">
      <c r="A35" s="242" t="s">
        <v>569</v>
      </c>
      <c r="B35" s="242"/>
      <c r="C35" s="242"/>
      <c r="D35" s="242"/>
      <c r="E35" s="242"/>
      <c r="F35" s="242"/>
      <c r="G35" s="242"/>
      <c r="H35" s="242"/>
    </row>
    <row r="36" spans="1:8" s="1" customFormat="1" ht="12.75" x14ac:dyDescent="0.2">
      <c r="A36" s="242" t="s">
        <v>547</v>
      </c>
      <c r="B36" s="242"/>
      <c r="C36" s="242"/>
      <c r="D36" s="242"/>
      <c r="E36" s="236"/>
      <c r="F36" s="236"/>
      <c r="G36" s="236"/>
      <c r="H36" s="236"/>
    </row>
  </sheetData>
  <customSheetViews>
    <customSheetView guid="{6F2D69B1-79C6-4868-95A7-4CC228B1210C}">
      <selection activeCell="A40" sqref="A40"/>
      <pageMargins left="0.7" right="0.7" top="0.75" bottom="0.75" header="0.3" footer="0.3"/>
    </customSheetView>
  </customSheetViews>
  <mergeCells count="38">
    <mergeCell ref="E8:H8"/>
    <mergeCell ref="A4:D4"/>
    <mergeCell ref="E9:H9"/>
    <mergeCell ref="E10:H10"/>
    <mergeCell ref="E11:H11"/>
    <mergeCell ref="A7:D7"/>
    <mergeCell ref="A5:D5"/>
    <mergeCell ref="A6:D6"/>
    <mergeCell ref="A36:D36"/>
    <mergeCell ref="E36:H36"/>
    <mergeCell ref="E31:H31"/>
    <mergeCell ref="A3:D3"/>
    <mergeCell ref="E2:H2"/>
    <mergeCell ref="E3:H3"/>
    <mergeCell ref="E4:H4"/>
    <mergeCell ref="E5:H5"/>
    <mergeCell ref="E6:H6"/>
    <mergeCell ref="A8:D8"/>
    <mergeCell ref="A9:D9"/>
    <mergeCell ref="A10:D10"/>
    <mergeCell ref="A30:D30"/>
    <mergeCell ref="A31:D31"/>
    <mergeCell ref="A11:D11"/>
    <mergeCell ref="E7:H7"/>
    <mergeCell ref="E12:H12"/>
    <mergeCell ref="E13:H13"/>
    <mergeCell ref="A34:D34"/>
    <mergeCell ref="A35:D35"/>
    <mergeCell ref="E30:H30"/>
    <mergeCell ref="E32:H32"/>
    <mergeCell ref="E33:H33"/>
    <mergeCell ref="E34:H34"/>
    <mergeCell ref="E35:H35"/>
    <mergeCell ref="A2:D2"/>
    <mergeCell ref="A32:D32"/>
    <mergeCell ref="A33:D33"/>
    <mergeCell ref="A12:D12"/>
    <mergeCell ref="A13:D13"/>
  </mergeCells>
  <hyperlinks>
    <hyperlink ref="I1" location="dashboard!A1" display="Back to Dashboard"/>
  </hyperlinks>
  <pageMargins left="0.7" right="0.7" top="0.75" bottom="0.75" header="0.3" footer="0.3"/>
  <pageSetup scale="91" orientation="landscape" r:id="rId1"/>
  <headerFooter>
    <oddFooter>&amp;L&amp;F&amp;C&amp;A&amp;R&amp;P</oddFoot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70"/>
  <sheetViews>
    <sheetView zoomScale="130" zoomScaleNormal="130" zoomScaleSheetLayoutView="130" workbookViewId="0">
      <pane ySplit="2" topLeftCell="A3" activePane="bottomLeft" state="frozen"/>
      <selection pane="bottomLeft" activeCell="I14" sqref="I14"/>
    </sheetView>
  </sheetViews>
  <sheetFormatPr defaultRowHeight="12.75" x14ac:dyDescent="0.2"/>
  <cols>
    <col min="1" max="1" width="19.140625" style="1" customWidth="1"/>
    <col min="2" max="2" width="25" style="122" customWidth="1"/>
    <col min="3" max="3" width="52.42578125" style="1" customWidth="1"/>
    <col min="4" max="4" width="11" style="1" bestFit="1" customWidth="1"/>
    <col min="5" max="5" width="10" style="1" customWidth="1"/>
    <col min="6" max="6" width="12.140625" style="1" customWidth="1"/>
    <col min="7" max="7" width="9.140625" style="1" hidden="1" customWidth="1"/>
    <col min="8" max="8" width="0" style="1" hidden="1" customWidth="1"/>
    <col min="9" max="16384" width="9.140625" style="1"/>
  </cols>
  <sheetData>
    <row r="1" spans="1:8" ht="15" x14ac:dyDescent="0.2">
      <c r="A1" s="28" t="s">
        <v>523</v>
      </c>
      <c r="C1" s="55" t="s">
        <v>590</v>
      </c>
      <c r="D1" s="55"/>
      <c r="E1" s="59"/>
      <c r="F1" s="59"/>
      <c r="G1" s="75" t="str">
        <f>IF(SUM(G3:G70)&gt;0,"to complete, ","")</f>
        <v xml:space="preserve">to complete, </v>
      </c>
      <c r="H1" s="75" t="str">
        <f>IF(COUNTIF(H3:H70,1)&gt;0,"error, ","")</f>
        <v/>
      </c>
    </row>
    <row r="2" spans="1:8" ht="36.75" x14ac:dyDescent="0.2">
      <c r="A2" s="8" t="s">
        <v>436</v>
      </c>
      <c r="B2" s="123" t="s">
        <v>437</v>
      </c>
      <c r="C2" s="48" t="s">
        <v>438</v>
      </c>
      <c r="D2" s="144" t="s">
        <v>738</v>
      </c>
      <c r="E2" s="59" t="s">
        <v>736</v>
      </c>
      <c r="F2" s="60" t="s">
        <v>737</v>
      </c>
      <c r="G2" s="75"/>
      <c r="H2" s="75" t="str">
        <f>IF(COUNTIF(H3:H70,2)&gt;0,IF(COUNTIF(F3:F70,Y)&gt;0,"partial recognition","pending recognition"),"")</f>
        <v/>
      </c>
    </row>
    <row r="3" spans="1:8" ht="25.5" x14ac:dyDescent="0.2">
      <c r="A3" s="272" t="s">
        <v>581</v>
      </c>
      <c r="B3" s="284" t="s">
        <v>439</v>
      </c>
      <c r="C3" s="49" t="s">
        <v>665</v>
      </c>
      <c r="D3" s="145" t="s">
        <v>682</v>
      </c>
      <c r="E3" s="74" t="s">
        <v>616</v>
      </c>
      <c r="F3" s="61" t="str">
        <f t="shared" ref="F3:F64" si="0">IF(OR(E3="Y",E3="N"),"N","-")</f>
        <v>-</v>
      </c>
      <c r="G3" s="1">
        <f>IF(E3="-",1,0)</f>
        <v>1</v>
      </c>
      <c r="H3" s="1">
        <f>IF(E3&lt;&gt;F3,IF(F3="y",1,2),0)</f>
        <v>0</v>
      </c>
    </row>
    <row r="4" spans="1:8" ht="25.5" x14ac:dyDescent="0.2">
      <c r="A4" s="272"/>
      <c r="B4" s="284"/>
      <c r="C4" s="49" t="s">
        <v>666</v>
      </c>
      <c r="D4" s="145" t="s">
        <v>683</v>
      </c>
      <c r="E4" s="74" t="s">
        <v>616</v>
      </c>
      <c r="F4" s="67" t="str">
        <f t="shared" si="0"/>
        <v>-</v>
      </c>
      <c r="G4" s="1">
        <f t="shared" ref="G4:G64" si="1">IF(E4="-",1,0)</f>
        <v>1</v>
      </c>
      <c r="H4" s="1">
        <f t="shared" ref="H4:H64" si="2">IF(E4&lt;&gt;F4,IF(F4="y",1,2),0)</f>
        <v>0</v>
      </c>
    </row>
    <row r="5" spans="1:8" x14ac:dyDescent="0.2">
      <c r="A5" s="272"/>
      <c r="B5" s="284"/>
      <c r="C5" s="49" t="s">
        <v>667</v>
      </c>
      <c r="D5" s="145" t="s">
        <v>684</v>
      </c>
      <c r="E5" s="74" t="s">
        <v>616</v>
      </c>
      <c r="F5" s="61" t="str">
        <f t="shared" si="0"/>
        <v>-</v>
      </c>
      <c r="G5" s="1">
        <f t="shared" si="1"/>
        <v>1</v>
      </c>
      <c r="H5" s="1">
        <f t="shared" si="2"/>
        <v>0</v>
      </c>
    </row>
    <row r="6" spans="1:8" x14ac:dyDescent="0.2">
      <c r="A6" s="272"/>
      <c r="B6" s="284"/>
      <c r="C6" s="49" t="s">
        <v>668</v>
      </c>
      <c r="D6" s="145" t="s">
        <v>685</v>
      </c>
      <c r="E6" s="74" t="s">
        <v>616</v>
      </c>
      <c r="F6" s="61" t="str">
        <f t="shared" si="0"/>
        <v>-</v>
      </c>
      <c r="G6" s="1">
        <f t="shared" si="1"/>
        <v>1</v>
      </c>
      <c r="H6" s="1">
        <f t="shared" si="2"/>
        <v>0</v>
      </c>
    </row>
    <row r="7" spans="1:8" x14ac:dyDescent="0.2">
      <c r="A7" s="272"/>
      <c r="B7" s="284"/>
      <c r="C7" s="49" t="s">
        <v>440</v>
      </c>
      <c r="D7" s="145" t="s">
        <v>686</v>
      </c>
      <c r="E7" s="74" t="s">
        <v>616</v>
      </c>
      <c r="F7" s="61" t="str">
        <f t="shared" si="0"/>
        <v>-</v>
      </c>
      <c r="G7" s="1">
        <f t="shared" si="1"/>
        <v>1</v>
      </c>
      <c r="H7" s="1">
        <f t="shared" si="2"/>
        <v>0</v>
      </c>
    </row>
    <row r="8" spans="1:8" x14ac:dyDescent="0.2">
      <c r="A8" s="272"/>
      <c r="B8" s="284"/>
      <c r="C8" s="49" t="s">
        <v>441</v>
      </c>
      <c r="D8" s="145" t="s">
        <v>687</v>
      </c>
      <c r="E8" s="74" t="s">
        <v>616</v>
      </c>
      <c r="F8" s="61" t="str">
        <f t="shared" si="0"/>
        <v>-</v>
      </c>
      <c r="G8" s="1">
        <f t="shared" si="1"/>
        <v>1</v>
      </c>
      <c r="H8" s="1">
        <f t="shared" si="2"/>
        <v>0</v>
      </c>
    </row>
    <row r="9" spans="1:8" x14ac:dyDescent="0.2">
      <c r="A9" s="272"/>
      <c r="B9" s="284"/>
      <c r="C9" s="49" t="s">
        <v>442</v>
      </c>
      <c r="D9" s="145" t="s">
        <v>688</v>
      </c>
      <c r="E9" s="74" t="s">
        <v>616</v>
      </c>
      <c r="F9" s="61" t="str">
        <f t="shared" si="0"/>
        <v>-</v>
      </c>
      <c r="G9" s="1">
        <f t="shared" si="1"/>
        <v>1</v>
      </c>
      <c r="H9" s="1">
        <f t="shared" si="2"/>
        <v>0</v>
      </c>
    </row>
    <row r="10" spans="1:8" x14ac:dyDescent="0.2">
      <c r="A10" s="272"/>
      <c r="B10" s="284"/>
      <c r="C10" s="49" t="s">
        <v>669</v>
      </c>
      <c r="D10" s="145" t="s">
        <v>689</v>
      </c>
      <c r="E10" s="74" t="s">
        <v>616</v>
      </c>
      <c r="F10" s="61" t="str">
        <f t="shared" si="0"/>
        <v>-</v>
      </c>
      <c r="G10" s="1">
        <f t="shared" si="1"/>
        <v>1</v>
      </c>
      <c r="H10" s="1">
        <f t="shared" si="2"/>
        <v>0</v>
      </c>
    </row>
    <row r="11" spans="1:8" ht="25.5" x14ac:dyDescent="0.2">
      <c r="A11" s="272"/>
      <c r="B11" s="284"/>
      <c r="C11" s="49" t="s">
        <v>443</v>
      </c>
      <c r="D11" s="145" t="s">
        <v>690</v>
      </c>
      <c r="E11" s="74" t="s">
        <v>616</v>
      </c>
      <c r="F11" s="61" t="str">
        <f t="shared" si="0"/>
        <v>-</v>
      </c>
      <c r="G11" s="1">
        <f t="shared" si="1"/>
        <v>1</v>
      </c>
      <c r="H11" s="1">
        <f t="shared" si="2"/>
        <v>0</v>
      </c>
    </row>
    <row r="12" spans="1:8" x14ac:dyDescent="0.2">
      <c r="A12" s="272"/>
      <c r="B12" s="284" t="s">
        <v>444</v>
      </c>
      <c r="C12" s="49" t="s">
        <v>445</v>
      </c>
      <c r="D12" s="145" t="s">
        <v>691</v>
      </c>
      <c r="E12" s="74" t="s">
        <v>616</v>
      </c>
      <c r="F12" s="61" t="str">
        <f t="shared" si="0"/>
        <v>-</v>
      </c>
      <c r="G12" s="1">
        <f t="shared" si="1"/>
        <v>1</v>
      </c>
      <c r="H12" s="1">
        <f t="shared" si="2"/>
        <v>0</v>
      </c>
    </row>
    <row r="13" spans="1:8" x14ac:dyDescent="0.2">
      <c r="A13" s="272"/>
      <c r="B13" s="284"/>
      <c r="C13" s="49" t="s">
        <v>446</v>
      </c>
      <c r="D13" s="145" t="s">
        <v>692</v>
      </c>
      <c r="E13" s="74" t="s">
        <v>616</v>
      </c>
      <c r="F13" s="61" t="str">
        <f t="shared" si="0"/>
        <v>-</v>
      </c>
      <c r="G13" s="1">
        <f t="shared" si="1"/>
        <v>1</v>
      </c>
      <c r="H13" s="1">
        <f t="shared" si="2"/>
        <v>0</v>
      </c>
    </row>
    <row r="14" spans="1:8" x14ac:dyDescent="0.2">
      <c r="A14" s="272"/>
      <c r="B14" s="284"/>
      <c r="C14" s="49" t="s">
        <v>447</v>
      </c>
      <c r="D14" s="145" t="s">
        <v>693</v>
      </c>
      <c r="E14" s="74" t="s">
        <v>616</v>
      </c>
      <c r="F14" s="61" t="str">
        <f t="shared" si="0"/>
        <v>-</v>
      </c>
      <c r="G14" s="1">
        <f t="shared" si="1"/>
        <v>1</v>
      </c>
      <c r="H14" s="1">
        <f t="shared" si="2"/>
        <v>0</v>
      </c>
    </row>
    <row r="15" spans="1:8" x14ac:dyDescent="0.2">
      <c r="A15" s="272"/>
      <c r="B15" s="284"/>
      <c r="C15" s="49" t="s">
        <v>448</v>
      </c>
      <c r="D15" s="145" t="s">
        <v>694</v>
      </c>
      <c r="E15" s="74" t="s">
        <v>616</v>
      </c>
      <c r="F15" s="61" t="str">
        <f t="shared" si="0"/>
        <v>-</v>
      </c>
      <c r="G15" s="1">
        <f t="shared" si="1"/>
        <v>1</v>
      </c>
      <c r="H15" s="1">
        <f t="shared" si="2"/>
        <v>0</v>
      </c>
    </row>
    <row r="16" spans="1:8" x14ac:dyDescent="0.2">
      <c r="A16" s="272"/>
      <c r="B16" s="284" t="s">
        <v>449</v>
      </c>
      <c r="C16" s="49" t="s">
        <v>450</v>
      </c>
      <c r="D16" s="146" t="s">
        <v>695</v>
      </c>
      <c r="E16" s="74" t="s">
        <v>616</v>
      </c>
      <c r="F16" s="61" t="str">
        <f t="shared" si="0"/>
        <v>-</v>
      </c>
      <c r="G16" s="1">
        <f t="shared" si="1"/>
        <v>1</v>
      </c>
      <c r="H16" s="1">
        <f t="shared" si="2"/>
        <v>0</v>
      </c>
    </row>
    <row r="17" spans="1:8" x14ac:dyDescent="0.2">
      <c r="A17" s="272"/>
      <c r="B17" s="284"/>
      <c r="C17" s="49" t="s">
        <v>451</v>
      </c>
      <c r="D17" s="146" t="s">
        <v>696</v>
      </c>
      <c r="E17" s="74" t="s">
        <v>616</v>
      </c>
      <c r="F17" s="61" t="str">
        <f t="shared" si="0"/>
        <v>-</v>
      </c>
      <c r="G17" s="1">
        <f t="shared" si="1"/>
        <v>1</v>
      </c>
      <c r="H17" s="1">
        <f t="shared" si="2"/>
        <v>0</v>
      </c>
    </row>
    <row r="18" spans="1:8" x14ac:dyDescent="0.2">
      <c r="A18" s="272"/>
      <c r="B18" s="284"/>
      <c r="C18" s="49" t="s">
        <v>452</v>
      </c>
      <c r="D18" s="146" t="s">
        <v>697</v>
      </c>
      <c r="E18" s="74" t="s">
        <v>616</v>
      </c>
      <c r="F18" s="61" t="str">
        <f t="shared" si="0"/>
        <v>-</v>
      </c>
      <c r="G18" s="1">
        <f t="shared" si="1"/>
        <v>1</v>
      </c>
      <c r="H18" s="1">
        <f t="shared" si="2"/>
        <v>0</v>
      </c>
    </row>
    <row r="19" spans="1:8" x14ac:dyDescent="0.2">
      <c r="A19" s="272"/>
      <c r="B19" s="287" t="s">
        <v>659</v>
      </c>
      <c r="C19" s="49" t="s">
        <v>453</v>
      </c>
      <c r="D19" s="146" t="s">
        <v>698</v>
      </c>
      <c r="E19" s="74" t="s">
        <v>616</v>
      </c>
      <c r="F19" s="61" t="str">
        <f t="shared" si="0"/>
        <v>-</v>
      </c>
      <c r="G19" s="1">
        <f t="shared" si="1"/>
        <v>1</v>
      </c>
      <c r="H19" s="1">
        <f t="shared" si="2"/>
        <v>0</v>
      </c>
    </row>
    <row r="20" spans="1:8" x14ac:dyDescent="0.2">
      <c r="A20" s="272"/>
      <c r="B20" s="288"/>
      <c r="C20" s="49" t="s">
        <v>454</v>
      </c>
      <c r="D20" s="146" t="s">
        <v>699</v>
      </c>
      <c r="E20" s="74" t="s">
        <v>616</v>
      </c>
      <c r="F20" s="61" t="str">
        <f t="shared" si="0"/>
        <v>-</v>
      </c>
      <c r="G20" s="1">
        <f t="shared" si="1"/>
        <v>1</v>
      </c>
      <c r="H20" s="1">
        <f t="shared" si="2"/>
        <v>0</v>
      </c>
    </row>
    <row r="21" spans="1:8" x14ac:dyDescent="0.2">
      <c r="A21" s="272"/>
      <c r="B21" s="289"/>
      <c r="C21" s="49" t="s">
        <v>455</v>
      </c>
      <c r="D21" s="146" t="s">
        <v>700</v>
      </c>
      <c r="E21" s="74" t="s">
        <v>616</v>
      </c>
      <c r="F21" s="61" t="str">
        <f t="shared" si="0"/>
        <v>-</v>
      </c>
      <c r="G21" s="1">
        <f t="shared" si="1"/>
        <v>1</v>
      </c>
      <c r="H21" s="1">
        <f t="shared" si="2"/>
        <v>0</v>
      </c>
    </row>
    <row r="22" spans="1:8" x14ac:dyDescent="0.2">
      <c r="A22" s="272"/>
      <c r="B22" s="275" t="s">
        <v>456</v>
      </c>
      <c r="C22" s="276"/>
      <c r="D22" s="146" t="s">
        <v>701</v>
      </c>
      <c r="E22" s="74" t="s">
        <v>616</v>
      </c>
      <c r="F22" s="61" t="str">
        <f t="shared" si="0"/>
        <v>-</v>
      </c>
      <c r="G22" s="1">
        <f t="shared" si="1"/>
        <v>1</v>
      </c>
      <c r="H22" s="1">
        <f t="shared" si="2"/>
        <v>0</v>
      </c>
    </row>
    <row r="23" spans="1:8" ht="25.5" x14ac:dyDescent="0.2">
      <c r="A23" s="272" t="s">
        <v>579</v>
      </c>
      <c r="B23" s="284" t="s">
        <v>457</v>
      </c>
      <c r="C23" s="49" t="s">
        <v>458</v>
      </c>
      <c r="D23" s="146" t="s">
        <v>702</v>
      </c>
      <c r="E23" s="74" t="s">
        <v>616</v>
      </c>
      <c r="F23" s="61" t="str">
        <f t="shared" si="0"/>
        <v>-</v>
      </c>
      <c r="G23" s="1">
        <f t="shared" si="1"/>
        <v>1</v>
      </c>
      <c r="H23" s="1">
        <f t="shared" si="2"/>
        <v>0</v>
      </c>
    </row>
    <row r="24" spans="1:8" ht="25.5" x14ac:dyDescent="0.2">
      <c r="A24" s="272"/>
      <c r="B24" s="284"/>
      <c r="C24" s="49" t="s">
        <v>459</v>
      </c>
      <c r="D24" s="146" t="s">
        <v>703</v>
      </c>
      <c r="E24" s="74" t="s">
        <v>616</v>
      </c>
      <c r="F24" s="61" t="str">
        <f t="shared" si="0"/>
        <v>-</v>
      </c>
      <c r="G24" s="1">
        <f t="shared" si="1"/>
        <v>1</v>
      </c>
      <c r="H24" s="1">
        <f t="shared" si="2"/>
        <v>0</v>
      </c>
    </row>
    <row r="25" spans="1:8" x14ac:dyDescent="0.2">
      <c r="A25" s="272"/>
      <c r="B25" s="284"/>
      <c r="C25" s="49" t="s">
        <v>460</v>
      </c>
      <c r="D25" s="146" t="s">
        <v>704</v>
      </c>
      <c r="E25" s="74" t="s">
        <v>616</v>
      </c>
      <c r="F25" s="61" t="str">
        <f t="shared" si="0"/>
        <v>-</v>
      </c>
      <c r="G25" s="1">
        <f t="shared" si="1"/>
        <v>1</v>
      </c>
      <c r="H25" s="1">
        <f t="shared" si="2"/>
        <v>0</v>
      </c>
    </row>
    <row r="26" spans="1:8" x14ac:dyDescent="0.2">
      <c r="A26" s="272"/>
      <c r="B26" s="284"/>
      <c r="C26" s="49" t="s">
        <v>461</v>
      </c>
      <c r="D26" s="146" t="s">
        <v>705</v>
      </c>
      <c r="E26" s="74" t="s">
        <v>616</v>
      </c>
      <c r="F26" s="61" t="str">
        <f t="shared" si="0"/>
        <v>-</v>
      </c>
      <c r="G26" s="1">
        <f t="shared" si="1"/>
        <v>1</v>
      </c>
      <c r="H26" s="1">
        <f t="shared" si="2"/>
        <v>0</v>
      </c>
    </row>
    <row r="27" spans="1:8" x14ac:dyDescent="0.2">
      <c r="A27" s="272"/>
      <c r="B27" s="284"/>
      <c r="C27" s="49" t="s">
        <v>462</v>
      </c>
      <c r="D27" s="146" t="s">
        <v>706</v>
      </c>
      <c r="E27" s="74" t="s">
        <v>616</v>
      </c>
      <c r="F27" s="61" t="str">
        <f t="shared" si="0"/>
        <v>-</v>
      </c>
      <c r="G27" s="1">
        <f t="shared" si="1"/>
        <v>1</v>
      </c>
      <c r="H27" s="1">
        <f t="shared" si="2"/>
        <v>0</v>
      </c>
    </row>
    <row r="28" spans="1:8" x14ac:dyDescent="0.2">
      <c r="A28" s="272"/>
      <c r="B28" s="284"/>
      <c r="C28" s="49" t="s">
        <v>463</v>
      </c>
      <c r="D28" s="146" t="s">
        <v>707</v>
      </c>
      <c r="E28" s="74" t="s">
        <v>616</v>
      </c>
      <c r="F28" s="61" t="str">
        <f t="shared" si="0"/>
        <v>-</v>
      </c>
      <c r="G28" s="1">
        <f t="shared" si="1"/>
        <v>1</v>
      </c>
      <c r="H28" s="1">
        <f t="shared" si="2"/>
        <v>0</v>
      </c>
    </row>
    <row r="29" spans="1:8" x14ac:dyDescent="0.2">
      <c r="A29" s="272"/>
      <c r="B29" s="284"/>
      <c r="C29" s="49" t="s">
        <v>464</v>
      </c>
      <c r="D29" s="146" t="s">
        <v>708</v>
      </c>
      <c r="E29" s="74" t="s">
        <v>616</v>
      </c>
      <c r="F29" s="61" t="str">
        <f t="shared" si="0"/>
        <v>-</v>
      </c>
      <c r="G29" s="1">
        <f t="shared" si="1"/>
        <v>1</v>
      </c>
      <c r="H29" s="1">
        <f t="shared" si="2"/>
        <v>0</v>
      </c>
    </row>
    <row r="30" spans="1:8" x14ac:dyDescent="0.2">
      <c r="A30" s="272"/>
      <c r="B30" s="284"/>
      <c r="C30" s="49" t="s">
        <v>465</v>
      </c>
      <c r="D30" s="146" t="s">
        <v>709</v>
      </c>
      <c r="E30" s="74" t="s">
        <v>616</v>
      </c>
      <c r="F30" s="61" t="str">
        <f t="shared" si="0"/>
        <v>-</v>
      </c>
      <c r="G30" s="1">
        <f t="shared" si="1"/>
        <v>1</v>
      </c>
      <c r="H30" s="1">
        <f t="shared" si="2"/>
        <v>0</v>
      </c>
    </row>
    <row r="31" spans="1:8" x14ac:dyDescent="0.2">
      <c r="A31" s="272"/>
      <c r="B31" s="284"/>
      <c r="C31" s="49" t="s">
        <v>466</v>
      </c>
      <c r="D31" s="146" t="s">
        <v>710</v>
      </c>
      <c r="E31" s="74" t="s">
        <v>616</v>
      </c>
      <c r="F31" s="61" t="str">
        <f t="shared" si="0"/>
        <v>-</v>
      </c>
      <c r="G31" s="1">
        <f t="shared" si="1"/>
        <v>1</v>
      </c>
      <c r="H31" s="1">
        <f t="shared" si="2"/>
        <v>0</v>
      </c>
    </row>
    <row r="32" spans="1:8" ht="25.5" x14ac:dyDescent="0.2">
      <c r="A32" s="272"/>
      <c r="B32" s="284"/>
      <c r="C32" s="49" t="s">
        <v>467</v>
      </c>
      <c r="D32" s="146" t="s">
        <v>711</v>
      </c>
      <c r="E32" s="74" t="s">
        <v>616</v>
      </c>
      <c r="F32" s="61" t="str">
        <f t="shared" si="0"/>
        <v>-</v>
      </c>
      <c r="G32" s="1">
        <f t="shared" si="1"/>
        <v>1</v>
      </c>
      <c r="H32" s="1">
        <f t="shared" si="2"/>
        <v>0</v>
      </c>
    </row>
    <row r="33" spans="1:8" x14ac:dyDescent="0.2">
      <c r="A33" s="272"/>
      <c r="B33" s="284"/>
      <c r="C33" s="49" t="s">
        <v>468</v>
      </c>
      <c r="D33" s="146" t="s">
        <v>712</v>
      </c>
      <c r="E33" s="74" t="s">
        <v>616</v>
      </c>
      <c r="F33" s="61" t="str">
        <f t="shared" si="0"/>
        <v>-</v>
      </c>
      <c r="G33" s="1">
        <f t="shared" si="1"/>
        <v>1</v>
      </c>
      <c r="H33" s="1">
        <f t="shared" si="2"/>
        <v>0</v>
      </c>
    </row>
    <row r="34" spans="1:8" x14ac:dyDescent="0.2">
      <c r="A34" s="272"/>
      <c r="B34" s="284" t="s">
        <v>469</v>
      </c>
      <c r="C34" s="49" t="s">
        <v>470</v>
      </c>
      <c r="D34" s="146" t="s">
        <v>713</v>
      </c>
      <c r="E34" s="74" t="s">
        <v>616</v>
      </c>
      <c r="F34" s="61" t="str">
        <f t="shared" si="0"/>
        <v>-</v>
      </c>
      <c r="G34" s="1">
        <f t="shared" si="1"/>
        <v>1</v>
      </c>
      <c r="H34" s="1">
        <f t="shared" si="2"/>
        <v>0</v>
      </c>
    </row>
    <row r="35" spans="1:8" x14ac:dyDescent="0.2">
      <c r="A35" s="272"/>
      <c r="B35" s="284"/>
      <c r="C35" s="49" t="s">
        <v>471</v>
      </c>
      <c r="D35" s="146" t="s">
        <v>714</v>
      </c>
      <c r="E35" s="74" t="s">
        <v>616</v>
      </c>
      <c r="F35" s="61" t="str">
        <f t="shared" si="0"/>
        <v>-</v>
      </c>
      <c r="G35" s="1">
        <f t="shared" si="1"/>
        <v>1</v>
      </c>
      <c r="H35" s="1">
        <f t="shared" si="2"/>
        <v>0</v>
      </c>
    </row>
    <row r="36" spans="1:8" x14ac:dyDescent="0.2">
      <c r="A36" s="272"/>
      <c r="B36" s="284" t="s">
        <v>472</v>
      </c>
      <c r="C36" s="49" t="s">
        <v>473</v>
      </c>
      <c r="D36" s="146" t="s">
        <v>715</v>
      </c>
      <c r="E36" s="74" t="s">
        <v>616</v>
      </c>
      <c r="F36" s="61" t="str">
        <f t="shared" si="0"/>
        <v>-</v>
      </c>
      <c r="G36" s="1">
        <f t="shared" si="1"/>
        <v>1</v>
      </c>
      <c r="H36" s="1">
        <f t="shared" si="2"/>
        <v>0</v>
      </c>
    </row>
    <row r="37" spans="1:8" x14ac:dyDescent="0.2">
      <c r="A37" s="272"/>
      <c r="B37" s="284"/>
      <c r="C37" s="49" t="s">
        <v>474</v>
      </c>
      <c r="D37" s="146" t="s">
        <v>716</v>
      </c>
      <c r="E37" s="74" t="s">
        <v>616</v>
      </c>
      <c r="F37" s="61" t="str">
        <f t="shared" si="0"/>
        <v>-</v>
      </c>
      <c r="G37" s="1">
        <f t="shared" si="1"/>
        <v>1</v>
      </c>
      <c r="H37" s="1">
        <f t="shared" si="2"/>
        <v>0</v>
      </c>
    </row>
    <row r="38" spans="1:8" x14ac:dyDescent="0.2">
      <c r="A38" s="272"/>
      <c r="B38" s="284" t="s">
        <v>475</v>
      </c>
      <c r="C38" s="49" t="s">
        <v>476</v>
      </c>
      <c r="D38" s="146" t="s">
        <v>717</v>
      </c>
      <c r="E38" s="74" t="s">
        <v>616</v>
      </c>
      <c r="F38" s="61" t="str">
        <f t="shared" si="0"/>
        <v>-</v>
      </c>
      <c r="G38" s="1">
        <f t="shared" si="1"/>
        <v>1</v>
      </c>
      <c r="H38" s="1">
        <f t="shared" si="2"/>
        <v>0</v>
      </c>
    </row>
    <row r="39" spans="1:8" x14ac:dyDescent="0.2">
      <c r="A39" s="272"/>
      <c r="B39" s="284"/>
      <c r="C39" s="49" t="s">
        <v>477</v>
      </c>
      <c r="D39" s="146" t="s">
        <v>718</v>
      </c>
      <c r="E39" s="74" t="s">
        <v>616</v>
      </c>
      <c r="F39" s="61" t="str">
        <f t="shared" si="0"/>
        <v>-</v>
      </c>
      <c r="G39" s="1">
        <f t="shared" si="1"/>
        <v>1</v>
      </c>
      <c r="H39" s="1">
        <f t="shared" si="2"/>
        <v>0</v>
      </c>
    </row>
    <row r="40" spans="1:8" x14ac:dyDescent="0.2">
      <c r="A40" s="272"/>
      <c r="B40" s="284"/>
      <c r="C40" s="49" t="s">
        <v>478</v>
      </c>
      <c r="D40" s="146" t="s">
        <v>719</v>
      </c>
      <c r="E40" s="74" t="s">
        <v>616</v>
      </c>
      <c r="F40" s="61" t="str">
        <f t="shared" si="0"/>
        <v>-</v>
      </c>
      <c r="G40" s="1">
        <f t="shared" si="1"/>
        <v>1</v>
      </c>
      <c r="H40" s="1">
        <f t="shared" si="2"/>
        <v>0</v>
      </c>
    </row>
    <row r="41" spans="1:8" x14ac:dyDescent="0.2">
      <c r="A41" s="272"/>
      <c r="B41" s="284"/>
      <c r="C41" s="49" t="s">
        <v>670</v>
      </c>
      <c r="D41" s="146" t="s">
        <v>720</v>
      </c>
      <c r="E41" s="74" t="s">
        <v>616</v>
      </c>
      <c r="F41" s="61" t="str">
        <f t="shared" si="0"/>
        <v>-</v>
      </c>
      <c r="G41" s="1">
        <f t="shared" si="1"/>
        <v>1</v>
      </c>
      <c r="H41" s="1">
        <f t="shared" si="2"/>
        <v>0</v>
      </c>
    </row>
    <row r="42" spans="1:8" x14ac:dyDescent="0.2">
      <c r="A42" s="272"/>
      <c r="B42" s="275" t="s">
        <v>479</v>
      </c>
      <c r="C42" s="276"/>
      <c r="D42" s="146" t="s">
        <v>721</v>
      </c>
      <c r="E42" s="74" t="s">
        <v>616</v>
      </c>
      <c r="F42" s="61" t="str">
        <f t="shared" si="0"/>
        <v>-</v>
      </c>
      <c r="G42" s="1">
        <f t="shared" si="1"/>
        <v>1</v>
      </c>
      <c r="H42" s="1">
        <f t="shared" si="2"/>
        <v>0</v>
      </c>
    </row>
    <row r="43" spans="1:8" ht="13.5" customHeight="1" x14ac:dyDescent="0.2">
      <c r="A43" s="272" t="s">
        <v>580</v>
      </c>
      <c r="B43" s="284" t="s">
        <v>480</v>
      </c>
      <c r="C43" s="284"/>
      <c r="D43" s="146" t="s">
        <v>722</v>
      </c>
      <c r="E43" s="74" t="s">
        <v>616</v>
      </c>
      <c r="F43" s="61" t="str">
        <f t="shared" si="0"/>
        <v>-</v>
      </c>
      <c r="G43" s="1">
        <f t="shared" si="1"/>
        <v>1</v>
      </c>
      <c r="H43" s="1">
        <f t="shared" si="2"/>
        <v>0</v>
      </c>
    </row>
    <row r="44" spans="1:8" ht="13.5" customHeight="1" x14ac:dyDescent="0.2">
      <c r="A44" s="272"/>
      <c r="B44" s="284" t="s">
        <v>481</v>
      </c>
      <c r="C44" s="284"/>
      <c r="D44" s="146" t="s">
        <v>723</v>
      </c>
      <c r="E44" s="74" t="s">
        <v>616</v>
      </c>
      <c r="F44" s="61" t="str">
        <f t="shared" si="0"/>
        <v>-</v>
      </c>
      <c r="G44" s="1">
        <f t="shared" si="1"/>
        <v>1</v>
      </c>
      <c r="H44" s="1">
        <f t="shared" si="2"/>
        <v>0</v>
      </c>
    </row>
    <row r="45" spans="1:8" ht="13.5" customHeight="1" x14ac:dyDescent="0.2">
      <c r="A45" s="272"/>
      <c r="B45" s="284" t="s">
        <v>482</v>
      </c>
      <c r="C45" s="284"/>
      <c r="D45" s="146" t="s">
        <v>724</v>
      </c>
      <c r="E45" s="74" t="s">
        <v>616</v>
      </c>
      <c r="F45" s="61" t="str">
        <f t="shared" si="0"/>
        <v>-</v>
      </c>
      <c r="G45" s="1">
        <f t="shared" si="1"/>
        <v>1</v>
      </c>
      <c r="H45" s="1">
        <f t="shared" si="2"/>
        <v>0</v>
      </c>
    </row>
    <row r="46" spans="1:8" ht="13.5" customHeight="1" x14ac:dyDescent="0.2">
      <c r="A46" s="272"/>
      <c r="B46" s="285" t="s">
        <v>917</v>
      </c>
      <c r="C46" s="286"/>
      <c r="D46" s="146" t="s">
        <v>918</v>
      </c>
      <c r="E46" s="74" t="s">
        <v>616</v>
      </c>
      <c r="F46" s="214" t="str">
        <f t="shared" si="0"/>
        <v>-</v>
      </c>
    </row>
    <row r="47" spans="1:8" ht="13.5" customHeight="1" x14ac:dyDescent="0.2">
      <c r="A47" s="272"/>
      <c r="B47" s="275" t="s">
        <v>483</v>
      </c>
      <c r="C47" s="276"/>
      <c r="D47" s="146" t="s">
        <v>725</v>
      </c>
      <c r="E47" s="74" t="s">
        <v>616</v>
      </c>
      <c r="F47" s="61" t="str">
        <f t="shared" si="0"/>
        <v>-</v>
      </c>
      <c r="G47" s="1">
        <f t="shared" si="1"/>
        <v>1</v>
      </c>
      <c r="H47" s="1">
        <f t="shared" si="2"/>
        <v>0</v>
      </c>
    </row>
    <row r="48" spans="1:8" ht="15" customHeight="1" x14ac:dyDescent="0.2">
      <c r="A48" s="279" t="s">
        <v>582</v>
      </c>
      <c r="B48" s="284" t="s">
        <v>919</v>
      </c>
      <c r="C48" s="49" t="s">
        <v>484</v>
      </c>
      <c r="D48" s="146" t="s">
        <v>726</v>
      </c>
      <c r="E48" s="74" t="s">
        <v>616</v>
      </c>
      <c r="F48" s="61" t="str">
        <f t="shared" si="0"/>
        <v>-</v>
      </c>
      <c r="G48" s="1">
        <f t="shared" si="1"/>
        <v>1</v>
      </c>
      <c r="H48" s="1">
        <f t="shared" si="2"/>
        <v>0</v>
      </c>
    </row>
    <row r="49" spans="1:8" ht="15" customHeight="1" x14ac:dyDescent="0.2">
      <c r="A49" s="280"/>
      <c r="B49" s="284"/>
      <c r="C49" s="49" t="s">
        <v>485</v>
      </c>
      <c r="D49" s="146" t="s">
        <v>727</v>
      </c>
      <c r="E49" s="74" t="s">
        <v>616</v>
      </c>
      <c r="F49" s="61" t="str">
        <f t="shared" si="0"/>
        <v>-</v>
      </c>
      <c r="G49" s="1">
        <f t="shared" si="1"/>
        <v>1</v>
      </c>
      <c r="H49" s="1">
        <f t="shared" si="2"/>
        <v>0</v>
      </c>
    </row>
    <row r="50" spans="1:8" ht="15" customHeight="1" x14ac:dyDescent="0.2">
      <c r="A50" s="280"/>
      <c r="B50" s="284"/>
      <c r="C50" s="49" t="s">
        <v>486</v>
      </c>
      <c r="D50" s="146" t="s">
        <v>728</v>
      </c>
      <c r="E50" s="74" t="s">
        <v>616</v>
      </c>
      <c r="F50" s="61" t="str">
        <f t="shared" si="0"/>
        <v>-</v>
      </c>
      <c r="G50" s="1">
        <f t="shared" si="1"/>
        <v>1</v>
      </c>
      <c r="H50" s="1">
        <f t="shared" si="2"/>
        <v>0</v>
      </c>
    </row>
    <row r="51" spans="1:8" ht="15" customHeight="1" x14ac:dyDescent="0.2">
      <c r="A51" s="280"/>
      <c r="B51" s="284"/>
      <c r="C51" s="49" t="s">
        <v>487</v>
      </c>
      <c r="D51" s="146" t="s">
        <v>729</v>
      </c>
      <c r="E51" s="74" t="s">
        <v>616</v>
      </c>
      <c r="F51" s="61" t="str">
        <f t="shared" si="0"/>
        <v>-</v>
      </c>
      <c r="G51" s="1">
        <f t="shared" si="1"/>
        <v>1</v>
      </c>
      <c r="H51" s="1">
        <f t="shared" si="2"/>
        <v>0</v>
      </c>
    </row>
    <row r="52" spans="1:8" ht="15" customHeight="1" x14ac:dyDescent="0.2">
      <c r="A52" s="280"/>
      <c r="B52" s="284"/>
      <c r="C52" s="49" t="s">
        <v>488</v>
      </c>
      <c r="D52" s="146" t="s">
        <v>730</v>
      </c>
      <c r="E52" s="74" t="s">
        <v>616</v>
      </c>
      <c r="F52" s="61" t="str">
        <f t="shared" si="0"/>
        <v>-</v>
      </c>
      <c r="G52" s="1">
        <f t="shared" si="1"/>
        <v>1</v>
      </c>
      <c r="H52" s="1">
        <f t="shared" si="2"/>
        <v>0</v>
      </c>
    </row>
    <row r="53" spans="1:8" ht="15" customHeight="1" x14ac:dyDescent="0.2">
      <c r="A53" s="280"/>
      <c r="B53" s="284"/>
      <c r="C53" s="49" t="s">
        <v>489</v>
      </c>
      <c r="D53" s="146" t="s">
        <v>731</v>
      </c>
      <c r="E53" s="74" t="s">
        <v>616</v>
      </c>
      <c r="F53" s="61" t="str">
        <f t="shared" si="0"/>
        <v>-</v>
      </c>
      <c r="G53" s="1">
        <f t="shared" si="1"/>
        <v>1</v>
      </c>
      <c r="H53" s="1">
        <f t="shared" si="2"/>
        <v>0</v>
      </c>
    </row>
    <row r="54" spans="1:8" ht="15" customHeight="1" x14ac:dyDescent="0.2">
      <c r="A54" s="280"/>
      <c r="B54" s="284"/>
      <c r="C54" s="49" t="s">
        <v>490</v>
      </c>
      <c r="D54" s="146" t="s">
        <v>732</v>
      </c>
      <c r="E54" s="74" t="s">
        <v>616</v>
      </c>
      <c r="F54" s="61" t="str">
        <f t="shared" si="0"/>
        <v>-</v>
      </c>
      <c r="G54" s="1">
        <f t="shared" si="1"/>
        <v>1</v>
      </c>
      <c r="H54" s="1">
        <f t="shared" si="2"/>
        <v>0</v>
      </c>
    </row>
    <row r="55" spans="1:8" ht="14.25" customHeight="1" x14ac:dyDescent="0.2">
      <c r="A55" s="280"/>
      <c r="B55" s="275" t="s">
        <v>491</v>
      </c>
      <c r="C55" s="276"/>
      <c r="D55" s="146" t="s">
        <v>733</v>
      </c>
      <c r="E55" s="74" t="s">
        <v>616</v>
      </c>
      <c r="F55" s="61" t="str">
        <f t="shared" si="0"/>
        <v>-</v>
      </c>
      <c r="G55" s="1">
        <f t="shared" si="1"/>
        <v>1</v>
      </c>
      <c r="H55" s="1">
        <f t="shared" si="2"/>
        <v>0</v>
      </c>
    </row>
    <row r="56" spans="1:8" ht="14.25" customHeight="1" x14ac:dyDescent="0.2">
      <c r="A56" s="280"/>
      <c r="B56" s="282" t="s">
        <v>920</v>
      </c>
      <c r="C56" s="215" t="s">
        <v>921</v>
      </c>
      <c r="D56" s="146" t="s">
        <v>734</v>
      </c>
      <c r="E56" s="74" t="s">
        <v>616</v>
      </c>
      <c r="F56" s="214" t="str">
        <f t="shared" ref="F56:F57" si="3">IF(OR(E56="Y",E56="N"),"N","-")</f>
        <v>-</v>
      </c>
    </row>
    <row r="57" spans="1:8" ht="14.25" customHeight="1" x14ac:dyDescent="0.2">
      <c r="A57" s="280"/>
      <c r="B57" s="283"/>
      <c r="C57" s="216" t="s">
        <v>922</v>
      </c>
      <c r="D57" s="146" t="s">
        <v>923</v>
      </c>
      <c r="E57" s="74" t="s">
        <v>616</v>
      </c>
      <c r="F57" s="214" t="str">
        <f t="shared" si="3"/>
        <v>-</v>
      </c>
    </row>
    <row r="58" spans="1:8" ht="14.25" customHeight="1" x14ac:dyDescent="0.2">
      <c r="A58" s="281"/>
      <c r="B58" s="275" t="s">
        <v>492</v>
      </c>
      <c r="C58" s="276"/>
      <c r="D58" s="146" t="s">
        <v>924</v>
      </c>
      <c r="E58" s="74" t="s">
        <v>616</v>
      </c>
      <c r="F58" s="61" t="str">
        <f t="shared" si="0"/>
        <v>-</v>
      </c>
      <c r="G58" s="1">
        <f t="shared" si="1"/>
        <v>1</v>
      </c>
      <c r="H58" s="1">
        <f t="shared" si="2"/>
        <v>0</v>
      </c>
    </row>
    <row r="59" spans="1:8" x14ac:dyDescent="0.2">
      <c r="A59" s="272" t="s">
        <v>583</v>
      </c>
      <c r="B59" s="275" t="s">
        <v>493</v>
      </c>
      <c r="C59" s="276"/>
      <c r="D59" s="146" t="s">
        <v>735</v>
      </c>
      <c r="E59" s="74" t="s">
        <v>616</v>
      </c>
      <c r="F59" s="61" t="str">
        <f t="shared" si="0"/>
        <v>-</v>
      </c>
      <c r="G59" s="1">
        <f t="shared" si="1"/>
        <v>1</v>
      </c>
      <c r="H59" s="1">
        <f t="shared" si="2"/>
        <v>0</v>
      </c>
    </row>
    <row r="60" spans="1:8" x14ac:dyDescent="0.2">
      <c r="A60" s="272"/>
      <c r="B60" s="275" t="s">
        <v>494</v>
      </c>
      <c r="C60" s="276"/>
      <c r="D60" s="146" t="s">
        <v>671</v>
      </c>
      <c r="E60" s="74" t="s">
        <v>616</v>
      </c>
      <c r="F60" s="61" t="str">
        <f t="shared" si="0"/>
        <v>-</v>
      </c>
      <c r="G60" s="1">
        <f t="shared" si="1"/>
        <v>1</v>
      </c>
      <c r="H60" s="1">
        <f t="shared" si="2"/>
        <v>0</v>
      </c>
    </row>
    <row r="61" spans="1:8" x14ac:dyDescent="0.2">
      <c r="A61" s="272"/>
      <c r="B61" s="275" t="s">
        <v>495</v>
      </c>
      <c r="C61" s="276"/>
      <c r="D61" s="146" t="s">
        <v>672</v>
      </c>
      <c r="E61" s="74" t="s">
        <v>616</v>
      </c>
      <c r="F61" s="61" t="str">
        <f t="shared" si="0"/>
        <v>-</v>
      </c>
      <c r="G61" s="1">
        <f t="shared" si="1"/>
        <v>1</v>
      </c>
      <c r="H61" s="1">
        <f t="shared" si="2"/>
        <v>0</v>
      </c>
    </row>
    <row r="62" spans="1:8" x14ac:dyDescent="0.2">
      <c r="A62" s="272"/>
      <c r="B62" s="275" t="s">
        <v>496</v>
      </c>
      <c r="C62" s="276"/>
      <c r="D62" s="146" t="s">
        <v>673</v>
      </c>
      <c r="E62" s="74" t="s">
        <v>616</v>
      </c>
      <c r="F62" s="61" t="str">
        <f t="shared" si="0"/>
        <v>-</v>
      </c>
      <c r="G62" s="1">
        <f t="shared" si="1"/>
        <v>1</v>
      </c>
      <c r="H62" s="1">
        <f t="shared" si="2"/>
        <v>0</v>
      </c>
    </row>
    <row r="63" spans="1:8" x14ac:dyDescent="0.2">
      <c r="A63" s="272"/>
      <c r="B63" s="275" t="s">
        <v>497</v>
      </c>
      <c r="C63" s="276"/>
      <c r="D63" s="146" t="s">
        <v>674</v>
      </c>
      <c r="E63" s="74" t="s">
        <v>616</v>
      </c>
      <c r="F63" s="61" t="str">
        <f t="shared" si="0"/>
        <v>-</v>
      </c>
      <c r="G63" s="1">
        <f t="shared" si="1"/>
        <v>1</v>
      </c>
      <c r="H63" s="1">
        <f t="shared" si="2"/>
        <v>0</v>
      </c>
    </row>
    <row r="64" spans="1:8" x14ac:dyDescent="0.2">
      <c r="A64" s="272" t="s">
        <v>584</v>
      </c>
      <c r="B64" s="273" t="s">
        <v>925</v>
      </c>
      <c r="C64" s="274"/>
      <c r="D64" s="146" t="s">
        <v>675</v>
      </c>
      <c r="E64" s="74" t="s">
        <v>616</v>
      </c>
      <c r="F64" s="61" t="str">
        <f t="shared" si="0"/>
        <v>-</v>
      </c>
      <c r="G64" s="1">
        <f t="shared" si="1"/>
        <v>1</v>
      </c>
      <c r="H64" s="1">
        <f t="shared" si="2"/>
        <v>0</v>
      </c>
    </row>
    <row r="65" spans="1:8" x14ac:dyDescent="0.2">
      <c r="A65" s="272"/>
      <c r="B65" s="275" t="s">
        <v>926</v>
      </c>
      <c r="C65" s="276"/>
      <c r="D65" s="146" t="s">
        <v>676</v>
      </c>
      <c r="E65" s="74" t="s">
        <v>616</v>
      </c>
      <c r="F65" s="61" t="str">
        <f t="shared" ref="F65:F70" si="4">IF(OR(E65="Y",E65="N"),"N","-")</f>
        <v>-</v>
      </c>
      <c r="G65" s="1">
        <f t="shared" ref="G65:G70" si="5">IF(E65="-",1,0)</f>
        <v>1</v>
      </c>
      <c r="H65" s="1">
        <f t="shared" ref="H65:H70" si="6">IF(E65&lt;&gt;F65,IF(F65="y",1,2),0)</f>
        <v>0</v>
      </c>
    </row>
    <row r="66" spans="1:8" x14ac:dyDescent="0.2">
      <c r="A66" s="272"/>
      <c r="B66" s="275" t="s">
        <v>498</v>
      </c>
      <c r="C66" s="276"/>
      <c r="D66" s="146" t="s">
        <v>677</v>
      </c>
      <c r="E66" s="74" t="s">
        <v>616</v>
      </c>
      <c r="F66" s="61" t="str">
        <f t="shared" si="4"/>
        <v>-</v>
      </c>
      <c r="G66" s="1">
        <f t="shared" si="5"/>
        <v>1</v>
      </c>
      <c r="H66" s="1">
        <f t="shared" si="6"/>
        <v>0</v>
      </c>
    </row>
    <row r="67" spans="1:8" x14ac:dyDescent="0.2">
      <c r="A67" s="272"/>
      <c r="B67" s="275" t="s">
        <v>578</v>
      </c>
      <c r="C67" s="276"/>
      <c r="D67" s="146" t="s">
        <v>678</v>
      </c>
      <c r="E67" s="74" t="s">
        <v>616</v>
      </c>
      <c r="F67" s="61" t="str">
        <f t="shared" si="4"/>
        <v>-</v>
      </c>
      <c r="G67" s="1">
        <f t="shared" si="5"/>
        <v>1</v>
      </c>
      <c r="H67" s="1">
        <f t="shared" si="6"/>
        <v>0</v>
      </c>
    </row>
    <row r="68" spans="1:8" x14ac:dyDescent="0.2">
      <c r="A68" s="272"/>
      <c r="B68" s="275" t="s">
        <v>499</v>
      </c>
      <c r="C68" s="276"/>
      <c r="D68" s="146" t="s">
        <v>679</v>
      </c>
      <c r="E68" s="74" t="s">
        <v>616</v>
      </c>
      <c r="F68" s="61" t="str">
        <f t="shared" si="4"/>
        <v>-</v>
      </c>
      <c r="G68" s="1">
        <f t="shared" si="5"/>
        <v>1</v>
      </c>
      <c r="H68" s="1">
        <f t="shared" si="6"/>
        <v>0</v>
      </c>
    </row>
    <row r="69" spans="1:8" x14ac:dyDescent="0.2">
      <c r="A69" s="272"/>
      <c r="B69" s="275" t="s">
        <v>500</v>
      </c>
      <c r="C69" s="276"/>
      <c r="D69" s="146" t="s">
        <v>680</v>
      </c>
      <c r="E69" s="74" t="s">
        <v>616</v>
      </c>
      <c r="F69" s="61" t="str">
        <f t="shared" si="4"/>
        <v>-</v>
      </c>
      <c r="G69" s="1">
        <f t="shared" si="5"/>
        <v>1</v>
      </c>
      <c r="H69" s="1">
        <f t="shared" si="6"/>
        <v>0</v>
      </c>
    </row>
    <row r="70" spans="1:8" x14ac:dyDescent="0.2">
      <c r="A70" s="272"/>
      <c r="B70" s="277" t="s">
        <v>501</v>
      </c>
      <c r="C70" s="278"/>
      <c r="D70" s="146" t="s">
        <v>681</v>
      </c>
      <c r="E70" s="74" t="s">
        <v>616</v>
      </c>
      <c r="F70" s="61" t="str">
        <f t="shared" si="4"/>
        <v>-</v>
      </c>
      <c r="G70" s="1">
        <f t="shared" si="5"/>
        <v>1</v>
      </c>
      <c r="H70" s="1">
        <f t="shared" si="6"/>
        <v>0</v>
      </c>
    </row>
  </sheetData>
  <customSheetViews>
    <customSheetView guid="{6F2D69B1-79C6-4868-95A7-4CC228B1210C}" showPageBreaks="1" fitToPage="1">
      <selection activeCell="J9" sqref="J9"/>
      <pageMargins left="0.7" right="0.7" top="0.75" bottom="0.75" header="0.3" footer="0.3"/>
      <pageSetup scale="86" fitToHeight="4" orientation="landscape" r:id="rId1"/>
    </customSheetView>
  </customSheetViews>
  <mergeCells count="37">
    <mergeCell ref="A3:A22"/>
    <mergeCell ref="B3:B11"/>
    <mergeCell ref="B12:B15"/>
    <mergeCell ref="B16:B18"/>
    <mergeCell ref="B22:C22"/>
    <mergeCell ref="B19:B21"/>
    <mergeCell ref="B42:C42"/>
    <mergeCell ref="A43:A47"/>
    <mergeCell ref="B47:C47"/>
    <mergeCell ref="B48:B54"/>
    <mergeCell ref="A23:A42"/>
    <mergeCell ref="B23:B33"/>
    <mergeCell ref="B34:B35"/>
    <mergeCell ref="B36:B37"/>
    <mergeCell ref="B38:B41"/>
    <mergeCell ref="B43:C43"/>
    <mergeCell ref="B44:C44"/>
    <mergeCell ref="B45:C45"/>
    <mergeCell ref="B46:C46"/>
    <mergeCell ref="B58:C58"/>
    <mergeCell ref="A59:A63"/>
    <mergeCell ref="B59:C59"/>
    <mergeCell ref="B60:C60"/>
    <mergeCell ref="B61:C61"/>
    <mergeCell ref="B62:C62"/>
    <mergeCell ref="B63:C63"/>
    <mergeCell ref="A48:A58"/>
    <mergeCell ref="B55:C55"/>
    <mergeCell ref="B56:B57"/>
    <mergeCell ref="A64:A70"/>
    <mergeCell ref="B64:C64"/>
    <mergeCell ref="B65:C65"/>
    <mergeCell ref="B66:C66"/>
    <mergeCell ref="B67:C67"/>
    <mergeCell ref="B68:C68"/>
    <mergeCell ref="B69:C69"/>
    <mergeCell ref="B70:C70"/>
  </mergeCells>
  <conditionalFormatting sqref="F3:F70">
    <cfRule type="cellIs" dxfId="127" priority="3" stopIfTrue="1" operator="equal">
      <formula>"Y"</formula>
    </cfRule>
    <cfRule type="cellIs" dxfId="126" priority="4" operator="equal">
      <formula>"N"</formula>
    </cfRule>
  </conditionalFormatting>
  <conditionalFormatting sqref="F3:F70">
    <cfRule type="cellIs" dxfId="125" priority="2" stopIfTrue="1" operator="notEqual">
      <formula>E3</formula>
    </cfRule>
  </conditionalFormatting>
  <conditionalFormatting sqref="E2:E70">
    <cfRule type="cellIs" dxfId="124" priority="1" operator="equal">
      <formula>"-"</formula>
    </cfRule>
  </conditionalFormatting>
  <hyperlinks>
    <hyperlink ref="C1" location="dashboard!A1" display="Back to Dashboard"/>
  </hyperlinks>
  <pageMargins left="0.25" right="0.25" top="0.25" bottom="0.25" header="0.3" footer="0.3"/>
  <pageSetup scale="73" orientation="portrait" r:id="rId2"/>
  <headerFooter>
    <oddFooter>&amp;L&amp;F&amp;C&amp;A&amp;R&amp;P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W25"/>
  <sheetViews>
    <sheetView zoomScale="130" zoomScaleNormal="130" workbookViewId="0">
      <selection activeCell="A4" sqref="A4"/>
    </sheetView>
  </sheetViews>
  <sheetFormatPr defaultRowHeight="12.75" x14ac:dyDescent="0.2"/>
  <cols>
    <col min="1" max="1" width="15.28515625" style="1" customWidth="1"/>
    <col min="2" max="2" width="6.42578125" style="1" customWidth="1"/>
    <col min="3" max="3" width="10.7109375" style="1" customWidth="1"/>
    <col min="4" max="4" width="27" style="62" customWidth="1"/>
    <col min="5" max="5" width="6.85546875" style="62" customWidth="1"/>
    <col min="6" max="6" width="5.5703125" style="62" customWidth="1"/>
    <col min="7" max="7" width="9.5703125" style="62" customWidth="1"/>
    <col min="8" max="8" width="12.28515625" style="1" customWidth="1"/>
    <col min="9" max="9" width="9.85546875" style="1" hidden="1" customWidth="1"/>
    <col min="10" max="10" width="8.85546875" style="62" customWidth="1"/>
    <col min="11" max="11" width="16.28515625" style="62" customWidth="1"/>
    <col min="12" max="12" width="40" style="62" customWidth="1"/>
    <col min="13" max="13" width="10.42578125" style="62" customWidth="1"/>
    <col min="14" max="14" width="10.28515625" style="62" hidden="1" customWidth="1"/>
    <col min="15" max="16" width="10.28515625" style="62" customWidth="1"/>
    <col min="17" max="17" width="17.7109375" style="62" hidden="1" customWidth="1"/>
    <col min="18" max="18" width="10.28515625" style="62" customWidth="1"/>
    <col min="19" max="19" width="16.5703125" style="62" hidden="1" customWidth="1"/>
    <col min="20" max="20" width="11" style="62" customWidth="1"/>
    <col min="21" max="21" width="9.140625" style="1" hidden="1" customWidth="1"/>
    <col min="22" max="16384" width="9.140625" style="1"/>
  </cols>
  <sheetData>
    <row r="1" spans="1:23" s="3" customFormat="1" ht="15" x14ac:dyDescent="0.25">
      <c r="A1" s="3" t="s">
        <v>548</v>
      </c>
      <c r="D1" s="63"/>
      <c r="E1" s="63"/>
      <c r="G1" s="55" t="s">
        <v>590</v>
      </c>
      <c r="J1" s="63"/>
      <c r="L1" s="63"/>
      <c r="M1" s="63"/>
      <c r="O1" s="63"/>
      <c r="Q1" s="10"/>
      <c r="T1" s="63"/>
    </row>
    <row r="2" spans="1:23" x14ac:dyDescent="0.2">
      <c r="A2" s="1" t="str">
        <f ca="1">IF(H2&amp;M2&amp;P2&amp;R2&amp;T2="","-","due "&amp;H2&amp;M2&amp;P2&amp;R2&amp;T2)</f>
        <v>-</v>
      </c>
      <c r="H2" s="117" t="str">
        <f ca="1">IF(SUM(Table3[late planning])=0,"","planning, ")</f>
        <v/>
      </c>
      <c r="M2" s="117" t="str">
        <f ca="1">IF(SUM(Table3[late communication to auditors])=0,"","auditor assignment, ")</f>
        <v/>
      </c>
      <c r="P2" s="117" t="str">
        <f ca="1">IF(SUM(Table3[late report])=0,"","report, ")</f>
        <v/>
      </c>
      <c r="Q2" s="16"/>
      <c r="R2" s="117" t="str">
        <f ca="1">IF(SUM(Table3[late TRRC])=0,"","TRRC, ")</f>
        <v/>
      </c>
      <c r="T2" s="117" t="str">
        <f ca="1">IF(SUM(Table3[Late follow-up])=0,"","follow-up ")</f>
        <v/>
      </c>
    </row>
    <row r="3" spans="1:23" ht="51" x14ac:dyDescent="0.2">
      <c r="A3" s="109" t="s">
        <v>766</v>
      </c>
      <c r="B3" s="188" t="s">
        <v>767</v>
      </c>
      <c r="C3" s="108" t="s">
        <v>629</v>
      </c>
      <c r="D3" s="106" t="s">
        <v>628</v>
      </c>
      <c r="E3" s="106" t="s">
        <v>649</v>
      </c>
      <c r="F3" s="106" t="s">
        <v>647</v>
      </c>
      <c r="G3" s="109" t="s">
        <v>648</v>
      </c>
      <c r="H3" s="109" t="s">
        <v>605</v>
      </c>
      <c r="I3" s="109" t="s">
        <v>609</v>
      </c>
      <c r="J3" s="109" t="s">
        <v>602</v>
      </c>
      <c r="K3" s="106" t="s">
        <v>601</v>
      </c>
      <c r="L3" s="106" t="s">
        <v>543</v>
      </c>
      <c r="M3" s="109" t="s">
        <v>603</v>
      </c>
      <c r="N3" s="109" t="s">
        <v>610</v>
      </c>
      <c r="O3" s="109" t="s">
        <v>514</v>
      </c>
      <c r="P3" s="109" t="s">
        <v>606</v>
      </c>
      <c r="Q3" s="109" t="s">
        <v>611</v>
      </c>
      <c r="R3" s="109" t="s">
        <v>607</v>
      </c>
      <c r="S3" s="109" t="s">
        <v>612</v>
      </c>
      <c r="T3" s="109" t="s">
        <v>604</v>
      </c>
      <c r="U3" s="109" t="s">
        <v>613</v>
      </c>
      <c r="V3" s="109" t="s">
        <v>615</v>
      </c>
      <c r="W3" s="110" t="s">
        <v>608</v>
      </c>
    </row>
    <row r="4" spans="1:23" x14ac:dyDescent="0.2">
      <c r="A4" s="171"/>
      <c r="B4" s="189">
        <v>1</v>
      </c>
      <c r="C4" s="90" t="s">
        <v>515</v>
      </c>
      <c r="D4" s="6" t="s">
        <v>1043</v>
      </c>
      <c r="E4" s="6" t="s">
        <v>516</v>
      </c>
      <c r="F4" s="76" t="str">
        <f>IF(OR(Table3[[#This Row],[Loc. type]]="remote",Table3[[#This Row],[Loc. type]]="HO"),"/",IF(OR(Table3[[#This Row],[Loc. type]]="CL",Table3[[#This Row],[Loc. type]]="wa"),"#","-"))</f>
        <v>/</v>
      </c>
      <c r="G4" s="118"/>
      <c r="H4" s="65" t="str">
        <f ca="1">IF(AND(G4&lt;&gt;0,TODAY()&gt;G4-Lists!$M$2),"due","-")</f>
        <v>-</v>
      </c>
      <c r="I4" s="66">
        <f ca="1">IF(H4="due",1,0)</f>
        <v>0</v>
      </c>
      <c r="J4" s="66"/>
      <c r="K4" s="6"/>
      <c r="L4" s="6"/>
      <c r="M4" s="12" t="str">
        <f ca="1">IF(AND(H4&lt;&gt;"due",H4&lt;&gt;"-"),IF(TODAY()&gt;H4-Lists!$M$3,"due","Not assigned"),"-")</f>
        <v>-</v>
      </c>
      <c r="N4" s="66">
        <f ca="1">IF(M4="due",1,0)</f>
        <v>0</v>
      </c>
      <c r="O4" s="66"/>
      <c r="P4" s="12" t="str">
        <f ca="1">IF(AND(H4&lt;&gt;"due",H4&lt;&gt;"-"),IF(TODAY()&gt;H4+Lists!$M$4,"due",IF(TODAY()&gt;H4,"not received","-")),"-")</f>
        <v>-</v>
      </c>
      <c r="Q4" s="66">
        <f ca="1">IF(P4="due",1,0)</f>
        <v>0</v>
      </c>
      <c r="R4" s="12" t="str">
        <f ca="1">IF(AND(P4&lt;&gt;"due", P4&lt;&gt;"not received",P4&lt;&gt;"-"),IF(TODAY()&gt;P4+Lists!$M$5, "due","pending"),"-")</f>
        <v>-</v>
      </c>
      <c r="S4" s="66">
        <f ca="1">IF(R4="due",1,0)</f>
        <v>0</v>
      </c>
      <c r="T4" s="12"/>
      <c r="U4" s="66">
        <f t="shared" ref="U4:U24" ca="1" si="0">IF(T4&gt;0,IF(TODAY()&gt;T4,1,0),0)</f>
        <v>0</v>
      </c>
      <c r="V4" s="71"/>
      <c r="W4" s="107"/>
    </row>
    <row r="5" spans="1:23" x14ac:dyDescent="0.2">
      <c r="A5" s="169"/>
      <c r="B5" s="190"/>
      <c r="C5" s="90"/>
      <c r="D5" s="6"/>
      <c r="E5" s="6"/>
      <c r="F5" s="76" t="str">
        <f>IF(OR(Table3[[#This Row],[Loc. type]]="remote",Table3[[#This Row],[Loc. type]]="HO"),"/",IF(OR(Table3[[#This Row],[Loc. type]]="CL",Table3[[#This Row],[Loc. type]]="wa"),"#","-"))</f>
        <v>-</v>
      </c>
      <c r="G5" s="118"/>
      <c r="H5" s="65" t="str">
        <f ca="1">IF(AND(G5&lt;&gt;0,TODAY()&gt;G5-Lists!$M$2),"due","-")</f>
        <v>-</v>
      </c>
      <c r="I5" s="66">
        <f t="shared" ref="I5:I24" ca="1" si="1">IF(H5="due",1,0)</f>
        <v>0</v>
      </c>
      <c r="J5" s="66"/>
      <c r="K5" s="6"/>
      <c r="L5" s="6"/>
      <c r="M5" s="12" t="str">
        <f ca="1">IF(AND(H5&lt;&gt;"due",H5&lt;&gt;"-"),IF(TODAY()&gt;H5-Lists!$M$3,"due","Not assigned"),"-")</f>
        <v>-</v>
      </c>
      <c r="N5" s="66">
        <f t="shared" ref="N5:N24" ca="1" si="2">IF(M5="due",1,0)</f>
        <v>0</v>
      </c>
      <c r="O5" s="66"/>
      <c r="P5" s="66" t="str">
        <f ca="1">IF(AND(H5&lt;&gt;"due",H5&lt;&gt;"-"),IF(TODAY()&gt;H5+Lists!$M$4,"due",IF(TODAY()&gt;H5,"not received","-")),"-")</f>
        <v>-</v>
      </c>
      <c r="Q5" s="66">
        <f t="shared" ref="Q5:Q24" ca="1" si="3">IF(P5="due",1,0)</f>
        <v>0</v>
      </c>
      <c r="R5" s="66" t="str">
        <f ca="1">IF(AND(P5&lt;&gt;"due", P5&lt;&gt;"not received",P5&lt;&gt;"-"),IF(TODAY()&gt;P5+Lists!$M$5, "due","pending"),"-")</f>
        <v>-</v>
      </c>
      <c r="S5" s="66">
        <f t="shared" ref="S5:S24" ca="1" si="4">IF(R5="due",1,0)</f>
        <v>0</v>
      </c>
      <c r="T5" s="12"/>
      <c r="U5" s="66">
        <f t="shared" ca="1" si="0"/>
        <v>0</v>
      </c>
      <c r="V5" s="71"/>
      <c r="W5" s="107"/>
    </row>
    <row r="6" spans="1:23" x14ac:dyDescent="0.2">
      <c r="A6" s="169"/>
      <c r="B6" s="190"/>
      <c r="C6" s="90"/>
      <c r="D6" s="6"/>
      <c r="E6" s="6"/>
      <c r="F6" s="76" t="str">
        <f>IF(OR(Table3[[#This Row],[Loc. type]]="remote",Table3[[#This Row],[Loc. type]]="HO"),"/",IF(OR(Table3[[#This Row],[Loc. type]]="CL",Table3[[#This Row],[Loc. type]]="wa"),"#","-"))</f>
        <v>-</v>
      </c>
      <c r="G6" s="118"/>
      <c r="H6" s="65" t="str">
        <f ca="1">IF(AND(G6&lt;&gt;0,TODAY()&gt;G6-Lists!$M$2),"due","-")</f>
        <v>-</v>
      </c>
      <c r="I6" s="66">
        <f t="shared" ca="1" si="1"/>
        <v>0</v>
      </c>
      <c r="J6" s="66"/>
      <c r="K6" s="6"/>
      <c r="L6" s="6"/>
      <c r="M6" s="12" t="str">
        <f ca="1">IF(AND(H6&lt;&gt;"due",H6&lt;&gt;"-"),IF(TODAY()&gt;H6-Lists!$M$3,"due","Not assigned"),"-")</f>
        <v>-</v>
      </c>
      <c r="N6" s="66">
        <f t="shared" ca="1" si="2"/>
        <v>0</v>
      </c>
      <c r="O6" s="66"/>
      <c r="P6" s="66" t="str">
        <f ca="1">IF(AND(H6&lt;&gt;"due",H6&lt;&gt;"-"),IF(TODAY()&gt;H6+Lists!$M$4,"due",IF(TODAY()&gt;H6,"not received","-")),"-")</f>
        <v>-</v>
      </c>
      <c r="Q6" s="66">
        <f t="shared" ca="1" si="3"/>
        <v>0</v>
      </c>
      <c r="R6" s="66" t="str">
        <f ca="1">IF(AND(P6&lt;&gt;"due", P6&lt;&gt;"not received",P6&lt;&gt;"-"),IF(TODAY()&gt;P6+Lists!$M$5, "due","pending"),"-")</f>
        <v>-</v>
      </c>
      <c r="S6" s="66">
        <f t="shared" ca="1" si="4"/>
        <v>0</v>
      </c>
      <c r="T6" s="12"/>
      <c r="U6" s="66">
        <f t="shared" ca="1" si="0"/>
        <v>0</v>
      </c>
      <c r="V6" s="71"/>
      <c r="W6" s="107"/>
    </row>
    <row r="7" spans="1:23" x14ac:dyDescent="0.2">
      <c r="A7" s="169"/>
      <c r="B7" s="190"/>
      <c r="C7" s="90"/>
      <c r="D7" s="6"/>
      <c r="E7" s="6"/>
      <c r="F7" s="76" t="str">
        <f>IF(OR(Table3[[#This Row],[Loc. type]]="remote",Table3[[#This Row],[Loc. type]]="HO"),"/",IF(OR(Table3[[#This Row],[Loc. type]]="CL",Table3[[#This Row],[Loc. type]]="wa"),"#","-"))</f>
        <v>-</v>
      </c>
      <c r="G7" s="118"/>
      <c r="H7" s="65" t="str">
        <f ca="1">IF(AND(G7&lt;&gt;0,TODAY()&gt;G7-Lists!$M$2),"due","-")</f>
        <v>-</v>
      </c>
      <c r="I7" s="66">
        <f t="shared" ca="1" si="1"/>
        <v>0</v>
      </c>
      <c r="J7" s="66"/>
      <c r="K7" s="6"/>
      <c r="L7" s="6"/>
      <c r="M7" s="12" t="str">
        <f ca="1">IF(AND(H7&lt;&gt;"due",H7&lt;&gt;"-"),IF(TODAY()&gt;H7-Lists!$M$3,"due","Not assigned"),"-")</f>
        <v>-</v>
      </c>
      <c r="N7" s="66">
        <f t="shared" ca="1" si="2"/>
        <v>0</v>
      </c>
      <c r="O7" s="66"/>
      <c r="P7" s="66" t="str">
        <f ca="1">IF(AND(H7&lt;&gt;"due",H7&lt;&gt;"-"),IF(TODAY()&gt;H7+Lists!$M$4,"due",IF(TODAY()&gt;H7,"not received","-")),"-")</f>
        <v>-</v>
      </c>
      <c r="Q7" s="66">
        <f t="shared" ca="1" si="3"/>
        <v>0</v>
      </c>
      <c r="R7" s="66" t="str">
        <f ca="1">IF(AND(P7&lt;&gt;"due", P7&lt;&gt;"not received",P7&lt;&gt;"-"),IF(TODAY()&gt;P7+Lists!$M$5, "due","pending"),"-")</f>
        <v>-</v>
      </c>
      <c r="S7" s="66">
        <f t="shared" ca="1" si="4"/>
        <v>0</v>
      </c>
      <c r="T7" s="12"/>
      <c r="U7" s="66">
        <f t="shared" ca="1" si="0"/>
        <v>0</v>
      </c>
      <c r="V7" s="71"/>
      <c r="W7" s="107"/>
    </row>
    <row r="8" spans="1:23" x14ac:dyDescent="0.2">
      <c r="A8" s="169"/>
      <c r="B8" s="190"/>
      <c r="C8" s="90"/>
      <c r="D8" s="6"/>
      <c r="E8" s="6"/>
      <c r="F8" s="76" t="str">
        <f>IF(OR(Table3[[#This Row],[Loc. type]]="remote",Table3[[#This Row],[Loc. type]]="HO"),"/",IF(OR(Table3[[#This Row],[Loc. type]]="CL",Table3[[#This Row],[Loc. type]]="wa"),"#","-"))</f>
        <v>-</v>
      </c>
      <c r="G8" s="118"/>
      <c r="H8" s="65" t="str">
        <f ca="1">IF(AND(G8&lt;&gt;0,TODAY()&gt;G8-Lists!$M$2),"due","-")</f>
        <v>-</v>
      </c>
      <c r="I8" s="66">
        <f t="shared" ca="1" si="1"/>
        <v>0</v>
      </c>
      <c r="J8" s="66"/>
      <c r="K8" s="6"/>
      <c r="L8" s="6"/>
      <c r="M8" s="12" t="str">
        <f ca="1">IF(AND(H8&lt;&gt;"due",H8&lt;&gt;"-"),IF(TODAY()&gt;H8-Lists!$M$3,"due","Not assigned"),"-")</f>
        <v>-</v>
      </c>
      <c r="N8" s="66">
        <f t="shared" ca="1" si="2"/>
        <v>0</v>
      </c>
      <c r="O8" s="66"/>
      <c r="P8" s="66" t="str">
        <f ca="1">IF(AND(H8&lt;&gt;"due",H8&lt;&gt;"-"),IF(TODAY()&gt;H8+Lists!$M$4,"due",IF(TODAY()&gt;H8,"not received","-")),"-")</f>
        <v>-</v>
      </c>
      <c r="Q8" s="66">
        <f t="shared" ca="1" si="3"/>
        <v>0</v>
      </c>
      <c r="R8" s="66" t="str">
        <f ca="1">IF(AND(P8&lt;&gt;"due", P8&lt;&gt;"not received",P8&lt;&gt;"-"),IF(TODAY()&gt;P8+Lists!$M$5, "due","pending"),"-")</f>
        <v>-</v>
      </c>
      <c r="S8" s="66">
        <f t="shared" ca="1" si="4"/>
        <v>0</v>
      </c>
      <c r="T8" s="12"/>
      <c r="U8" s="66">
        <f t="shared" ca="1" si="0"/>
        <v>0</v>
      </c>
      <c r="V8" s="71"/>
      <c r="W8" s="107"/>
    </row>
    <row r="9" spans="1:23" x14ac:dyDescent="0.2">
      <c r="A9" s="169"/>
      <c r="B9" s="190"/>
      <c r="C9" s="90"/>
      <c r="D9" s="6"/>
      <c r="E9" s="6"/>
      <c r="F9" s="76" t="str">
        <f>IF(OR(Table3[[#This Row],[Loc. type]]="remote",Table3[[#This Row],[Loc. type]]="HO"),"/",IF(OR(Table3[[#This Row],[Loc. type]]="CL",Table3[[#This Row],[Loc. type]]="wa"),"#","-"))</f>
        <v>-</v>
      </c>
      <c r="G9" s="118"/>
      <c r="H9" s="65" t="str">
        <f ca="1">IF(AND(G9&lt;&gt;0,TODAY()&gt;G9-Lists!$M$2),"due","-")</f>
        <v>-</v>
      </c>
      <c r="I9" s="66">
        <f t="shared" ca="1" si="1"/>
        <v>0</v>
      </c>
      <c r="J9" s="66"/>
      <c r="K9" s="6"/>
      <c r="L9" s="6"/>
      <c r="M9" s="12" t="str">
        <f ca="1">IF(AND(H9&lt;&gt;"due",H9&lt;&gt;"-"),IF(TODAY()&gt;H9-Lists!$M$3,"due","Not assigned"),"-")</f>
        <v>-</v>
      </c>
      <c r="N9" s="66">
        <f t="shared" ca="1" si="2"/>
        <v>0</v>
      </c>
      <c r="O9" s="66"/>
      <c r="P9" s="66" t="str">
        <f ca="1">IF(AND(H9&lt;&gt;"due",H9&lt;&gt;"-"),IF(TODAY()&gt;H9+Lists!$M$4,"due",IF(TODAY()&gt;H9,"not received","-")),"-")</f>
        <v>-</v>
      </c>
      <c r="Q9" s="66">
        <f t="shared" ca="1" si="3"/>
        <v>0</v>
      </c>
      <c r="R9" s="66" t="str">
        <f ca="1">IF(AND(P9&lt;&gt;"due", P9&lt;&gt;"not received",P9&lt;&gt;"-"),IF(TODAY()&gt;P9+Lists!$M$5, "due","pending"),"-")</f>
        <v>-</v>
      </c>
      <c r="S9" s="66">
        <f t="shared" ca="1" si="4"/>
        <v>0</v>
      </c>
      <c r="T9" s="66"/>
      <c r="U9" s="66">
        <f t="shared" ca="1" si="0"/>
        <v>0</v>
      </c>
      <c r="V9" s="71"/>
      <c r="W9" s="107"/>
    </row>
    <row r="10" spans="1:23" x14ac:dyDescent="0.2">
      <c r="A10" s="169"/>
      <c r="B10" s="190"/>
      <c r="C10" s="90"/>
      <c r="D10" s="6"/>
      <c r="E10" s="6"/>
      <c r="F10" s="76" t="str">
        <f>IF(OR(Table3[[#This Row],[Loc. type]]="remote",Table3[[#This Row],[Loc. type]]="HO"),"/",IF(OR(Table3[[#This Row],[Loc. type]]="CL",Table3[[#This Row],[Loc. type]]="wa"),"#","-"))</f>
        <v>-</v>
      </c>
      <c r="G10" s="118"/>
      <c r="H10" s="65" t="str">
        <f ca="1">IF(AND(G10&lt;&gt;0,TODAY()&gt;G10-Lists!$M$2),"due","-")</f>
        <v>-</v>
      </c>
      <c r="I10" s="66">
        <f t="shared" ca="1" si="1"/>
        <v>0</v>
      </c>
      <c r="J10" s="66"/>
      <c r="K10" s="6"/>
      <c r="L10" s="6"/>
      <c r="M10" s="12" t="str">
        <f ca="1">IF(AND(H10&lt;&gt;"due",H10&lt;&gt;"-"),IF(TODAY()&gt;H10-Lists!$M$3,"due","Not assigned"),"-")</f>
        <v>-</v>
      </c>
      <c r="N10" s="66">
        <f t="shared" ca="1" si="2"/>
        <v>0</v>
      </c>
      <c r="O10" s="66"/>
      <c r="P10" s="66" t="str">
        <f ca="1">IF(AND(H10&lt;&gt;"due",H10&lt;&gt;"-"),IF(TODAY()&gt;H10+Lists!$M$4,"due",IF(TODAY()&gt;H10,"not received","-")),"-")</f>
        <v>-</v>
      </c>
      <c r="Q10" s="66">
        <f t="shared" ca="1" si="3"/>
        <v>0</v>
      </c>
      <c r="R10" s="66" t="str">
        <f ca="1">IF(AND(P10&lt;&gt;"due", P10&lt;&gt;"not received",P10&lt;&gt;"-"),IF(TODAY()&gt;P10+Lists!$M$5, "due","pending"),"-")</f>
        <v>-</v>
      </c>
      <c r="S10" s="66">
        <f t="shared" ca="1" si="4"/>
        <v>0</v>
      </c>
      <c r="T10" s="66"/>
      <c r="U10" s="66">
        <f t="shared" ca="1" si="0"/>
        <v>0</v>
      </c>
      <c r="V10" s="71"/>
      <c r="W10" s="107"/>
    </row>
    <row r="11" spans="1:23" x14ac:dyDescent="0.2">
      <c r="A11" s="169"/>
      <c r="B11" s="190"/>
      <c r="C11" s="90"/>
      <c r="D11" s="6"/>
      <c r="E11" s="6"/>
      <c r="F11" s="76" t="str">
        <f>IF(OR(Table3[[#This Row],[Loc. type]]="remote",Table3[[#This Row],[Loc. type]]="HO"),"/",IF(OR(Table3[[#This Row],[Loc. type]]="CL",Table3[[#This Row],[Loc. type]]="wa"),"#","-"))</f>
        <v>-</v>
      </c>
      <c r="G11" s="118"/>
      <c r="H11" s="65" t="str">
        <f ca="1">IF(AND(G11&lt;&gt;0,TODAY()&gt;G11-Lists!$M$2),"due","-")</f>
        <v>-</v>
      </c>
      <c r="I11" s="66">
        <f t="shared" ca="1" si="1"/>
        <v>0</v>
      </c>
      <c r="J11" s="66"/>
      <c r="K11" s="6"/>
      <c r="L11" s="6"/>
      <c r="M11" s="12" t="str">
        <f ca="1">IF(AND(H11&lt;&gt;"due",H11&lt;&gt;"-"),IF(TODAY()&gt;H11-Lists!$M$3,"due","Not assigned"),"-")</f>
        <v>-</v>
      </c>
      <c r="N11" s="66">
        <f t="shared" ca="1" si="2"/>
        <v>0</v>
      </c>
      <c r="O11" s="66"/>
      <c r="P11" s="66" t="str">
        <f ca="1">IF(AND(H11&lt;&gt;"due",H11&lt;&gt;"-"),IF(TODAY()&gt;H11+Lists!$M$4,"due",IF(TODAY()&gt;H11,"not received","-")),"-")</f>
        <v>-</v>
      </c>
      <c r="Q11" s="66">
        <f t="shared" ca="1" si="3"/>
        <v>0</v>
      </c>
      <c r="R11" s="66" t="str">
        <f ca="1">IF(AND(P11&lt;&gt;"due", P11&lt;&gt;"not received",P11&lt;&gt;"-"),IF(TODAY()&gt;P11+Lists!$M$5, "due","pending"),"-")</f>
        <v>-</v>
      </c>
      <c r="S11" s="66">
        <f t="shared" ca="1" si="4"/>
        <v>0</v>
      </c>
      <c r="T11" s="66"/>
      <c r="U11" s="66">
        <f t="shared" ca="1" si="0"/>
        <v>0</v>
      </c>
      <c r="V11" s="71"/>
      <c r="W11" s="107"/>
    </row>
    <row r="12" spans="1:23" x14ac:dyDescent="0.2">
      <c r="A12" s="169"/>
      <c r="B12" s="190"/>
      <c r="C12" s="90"/>
      <c r="D12" s="6"/>
      <c r="E12" s="6"/>
      <c r="F12" s="76" t="str">
        <f>IF(OR(Table3[[#This Row],[Loc. type]]="remote",Table3[[#This Row],[Loc. type]]="HO"),"/",IF(OR(Table3[[#This Row],[Loc. type]]="CL",Table3[[#This Row],[Loc. type]]="wa"),"#","-"))</f>
        <v>-</v>
      </c>
      <c r="G12" s="118"/>
      <c r="H12" s="65" t="str">
        <f ca="1">IF(AND(G12&lt;&gt;0,TODAY()&gt;G12-Lists!$M$2),"due","-")</f>
        <v>-</v>
      </c>
      <c r="I12" s="66">
        <f t="shared" ca="1" si="1"/>
        <v>0</v>
      </c>
      <c r="J12" s="66"/>
      <c r="K12" s="6"/>
      <c r="L12" s="6"/>
      <c r="M12" s="12" t="str">
        <f ca="1">IF(AND(H12&lt;&gt;"due",H12&lt;&gt;"-"),IF(TODAY()&gt;H12-Lists!$M$3,"due","Not assigned"),"-")</f>
        <v>-</v>
      </c>
      <c r="N12" s="66">
        <f t="shared" ca="1" si="2"/>
        <v>0</v>
      </c>
      <c r="O12" s="66"/>
      <c r="P12" s="66" t="str">
        <f ca="1">IF(AND(H12&lt;&gt;"due",H12&lt;&gt;"-"),IF(TODAY()&gt;H12+Lists!$M$4,"due",IF(TODAY()&gt;H12,"not received","-")),"-")</f>
        <v>-</v>
      </c>
      <c r="Q12" s="66">
        <f t="shared" ca="1" si="3"/>
        <v>0</v>
      </c>
      <c r="R12" s="66" t="str">
        <f ca="1">IF(AND(P12&lt;&gt;"due", P12&lt;&gt;"not received",P12&lt;&gt;"-"),IF(TODAY()&gt;P12+Lists!$M$5, "due","pending"),"-")</f>
        <v>-</v>
      </c>
      <c r="S12" s="66">
        <f t="shared" ca="1" si="4"/>
        <v>0</v>
      </c>
      <c r="T12" s="66"/>
      <c r="U12" s="66">
        <f t="shared" ca="1" si="0"/>
        <v>0</v>
      </c>
      <c r="V12" s="71"/>
      <c r="W12" s="107"/>
    </row>
    <row r="13" spans="1:23" x14ac:dyDescent="0.2">
      <c r="A13" s="169"/>
      <c r="B13" s="190"/>
      <c r="C13" s="90"/>
      <c r="D13" s="6"/>
      <c r="E13" s="6"/>
      <c r="F13" s="76" t="str">
        <f>IF(OR(Table3[[#This Row],[Loc. type]]="remote",Table3[[#This Row],[Loc. type]]="HO"),"/",IF(OR(Table3[[#This Row],[Loc. type]]="CL",Table3[[#This Row],[Loc. type]]="wa"),"#","-"))</f>
        <v>-</v>
      </c>
      <c r="G13" s="118"/>
      <c r="H13" s="65" t="str">
        <f ca="1">IF(AND(G13&lt;&gt;0,TODAY()&gt;G13-Lists!$M$2),"due","-")</f>
        <v>-</v>
      </c>
      <c r="I13" s="66">
        <f t="shared" ca="1" si="1"/>
        <v>0</v>
      </c>
      <c r="J13" s="66"/>
      <c r="K13" s="6"/>
      <c r="L13" s="6"/>
      <c r="M13" s="12" t="str">
        <f ca="1">IF(AND(H13&lt;&gt;"due",H13&lt;&gt;"-"),IF(TODAY()&gt;H13-Lists!$M$3,"due","Not assigned"),"-")</f>
        <v>-</v>
      </c>
      <c r="N13" s="66">
        <f t="shared" ca="1" si="2"/>
        <v>0</v>
      </c>
      <c r="O13" s="66"/>
      <c r="P13" s="66" t="str">
        <f ca="1">IF(AND(H13&lt;&gt;"due",H13&lt;&gt;"-"),IF(TODAY()&gt;H13+Lists!$M$4,"due",IF(TODAY()&gt;H13,"not received","-")),"-")</f>
        <v>-</v>
      </c>
      <c r="Q13" s="66">
        <f t="shared" ca="1" si="3"/>
        <v>0</v>
      </c>
      <c r="R13" s="66" t="str">
        <f ca="1">IF(AND(P13&lt;&gt;"due", P13&lt;&gt;"not received",P13&lt;&gt;"-"),IF(TODAY()&gt;P13+Lists!$M$5, "due","pending"),"-")</f>
        <v>-</v>
      </c>
      <c r="S13" s="66">
        <f t="shared" ca="1" si="4"/>
        <v>0</v>
      </c>
      <c r="T13" s="66"/>
      <c r="U13" s="66">
        <f t="shared" ca="1" si="0"/>
        <v>0</v>
      </c>
      <c r="V13" s="71"/>
      <c r="W13" s="107"/>
    </row>
    <row r="14" spans="1:23" x14ac:dyDescent="0.2">
      <c r="A14" s="169"/>
      <c r="B14" s="190"/>
      <c r="C14" s="90"/>
      <c r="D14" s="6"/>
      <c r="E14" s="6"/>
      <c r="F14" s="76" t="str">
        <f>IF(OR(Table3[[#This Row],[Loc. type]]="remote",Table3[[#This Row],[Loc. type]]="HO"),"/",IF(OR(Table3[[#This Row],[Loc. type]]="CL",Table3[[#This Row],[Loc. type]]="wa"),"#","-"))</f>
        <v>-</v>
      </c>
      <c r="G14" s="118"/>
      <c r="H14" s="65" t="str">
        <f ca="1">IF(AND(G14&lt;&gt;0,TODAY()&gt;G14-Lists!$M$2),"due","-")</f>
        <v>-</v>
      </c>
      <c r="I14" s="66">
        <f t="shared" ca="1" si="1"/>
        <v>0</v>
      </c>
      <c r="J14" s="66"/>
      <c r="K14" s="6"/>
      <c r="L14" s="6"/>
      <c r="M14" s="12" t="str">
        <f ca="1">IF(AND(H14&lt;&gt;"due",H14&lt;&gt;"-"),IF(TODAY()&gt;H14-Lists!$M$3,"due","Not assigned"),"-")</f>
        <v>-</v>
      </c>
      <c r="N14" s="66">
        <f t="shared" ca="1" si="2"/>
        <v>0</v>
      </c>
      <c r="O14" s="66"/>
      <c r="P14" s="66" t="str">
        <f ca="1">IF(AND(H14&lt;&gt;"due",H14&lt;&gt;"-"),IF(TODAY()&gt;H14+Lists!$M$4,"due",IF(TODAY()&gt;H14,"not received","-")),"-")</f>
        <v>-</v>
      </c>
      <c r="Q14" s="66">
        <f t="shared" ca="1" si="3"/>
        <v>0</v>
      </c>
      <c r="R14" s="66" t="str">
        <f ca="1">IF(AND(P14&lt;&gt;"due", P14&lt;&gt;"not received",P14&lt;&gt;"-"),IF(TODAY()&gt;P14+Lists!$M$5, "due","pending"),"-")</f>
        <v>-</v>
      </c>
      <c r="S14" s="66">
        <f t="shared" ca="1" si="4"/>
        <v>0</v>
      </c>
      <c r="T14" s="66"/>
      <c r="U14" s="66">
        <f t="shared" ca="1" si="0"/>
        <v>0</v>
      </c>
      <c r="V14" s="71"/>
      <c r="W14" s="107"/>
    </row>
    <row r="15" spans="1:23" x14ac:dyDescent="0.2">
      <c r="A15" s="169"/>
      <c r="B15" s="190"/>
      <c r="C15" s="90"/>
      <c r="D15" s="6"/>
      <c r="E15" s="6"/>
      <c r="F15" s="76" t="str">
        <f>IF(OR(Table3[[#This Row],[Loc. type]]="remote",Table3[[#This Row],[Loc. type]]="HO"),"/",IF(OR(Table3[[#This Row],[Loc. type]]="CL",Table3[[#This Row],[Loc. type]]="wa"),"#","-"))</f>
        <v>-</v>
      </c>
      <c r="G15" s="118"/>
      <c r="H15" s="65" t="str">
        <f ca="1">IF(AND(G15&lt;&gt;0,TODAY()&gt;G15-Lists!$M$2),"due","-")</f>
        <v>-</v>
      </c>
      <c r="I15" s="66">
        <f t="shared" ca="1" si="1"/>
        <v>0</v>
      </c>
      <c r="J15" s="66"/>
      <c r="K15" s="6"/>
      <c r="L15" s="6"/>
      <c r="M15" s="12" t="str">
        <f ca="1">IF(AND(H15&lt;&gt;"due",H15&lt;&gt;"-"),IF(TODAY()&gt;H15-Lists!$M$3,"due","Not assigned"),"-")</f>
        <v>-</v>
      </c>
      <c r="N15" s="66">
        <f t="shared" ca="1" si="2"/>
        <v>0</v>
      </c>
      <c r="O15" s="66"/>
      <c r="P15" s="66" t="str">
        <f ca="1">IF(AND(H15&lt;&gt;"due",H15&lt;&gt;"-"),IF(TODAY()&gt;H15+Lists!$M$4,"due",IF(TODAY()&gt;H15,"not received","-")),"-")</f>
        <v>-</v>
      </c>
      <c r="Q15" s="66">
        <f t="shared" ca="1" si="3"/>
        <v>0</v>
      </c>
      <c r="R15" s="66" t="str">
        <f ca="1">IF(AND(P15&lt;&gt;"due", P15&lt;&gt;"not received",P15&lt;&gt;"-"),IF(TODAY()&gt;P15+Lists!$M$5, "due","pending"),"-")</f>
        <v>-</v>
      </c>
      <c r="S15" s="66">
        <f t="shared" ca="1" si="4"/>
        <v>0</v>
      </c>
      <c r="T15" s="66"/>
      <c r="U15" s="66">
        <f t="shared" ca="1" si="0"/>
        <v>0</v>
      </c>
      <c r="V15" s="71"/>
      <c r="W15" s="107"/>
    </row>
    <row r="16" spans="1:23" x14ac:dyDescent="0.2">
      <c r="A16" s="169"/>
      <c r="B16" s="190"/>
      <c r="C16" s="90"/>
      <c r="D16" s="6"/>
      <c r="E16" s="6"/>
      <c r="F16" s="76" t="str">
        <f>IF(OR(Table3[[#This Row],[Loc. type]]="remote",Table3[[#This Row],[Loc. type]]="HO"),"/",IF(OR(Table3[[#This Row],[Loc. type]]="CL",Table3[[#This Row],[Loc. type]]="wa"),"#","-"))</f>
        <v>-</v>
      </c>
      <c r="G16" s="118"/>
      <c r="H16" s="65" t="str">
        <f ca="1">IF(AND(G16&lt;&gt;0,TODAY()&gt;G16-Lists!$M$2),"due","-")</f>
        <v>-</v>
      </c>
      <c r="I16" s="66">
        <f t="shared" ca="1" si="1"/>
        <v>0</v>
      </c>
      <c r="J16" s="66"/>
      <c r="K16" s="6"/>
      <c r="L16" s="6"/>
      <c r="M16" s="12" t="str">
        <f ca="1">IF(AND(H16&lt;&gt;"due",H16&lt;&gt;"-"),IF(TODAY()&gt;H16-Lists!$M$3,"due","Not assigned"),"-")</f>
        <v>-</v>
      </c>
      <c r="N16" s="66">
        <f t="shared" ca="1" si="2"/>
        <v>0</v>
      </c>
      <c r="O16" s="66"/>
      <c r="P16" s="66" t="str">
        <f ca="1">IF(AND(H16&lt;&gt;"due",H16&lt;&gt;"-"),IF(TODAY()&gt;H16+Lists!$M$4,"due",IF(TODAY()&gt;H16,"not received","-")),"-")</f>
        <v>-</v>
      </c>
      <c r="Q16" s="66">
        <f t="shared" ca="1" si="3"/>
        <v>0</v>
      </c>
      <c r="R16" s="66" t="str">
        <f ca="1">IF(AND(P16&lt;&gt;"due", P16&lt;&gt;"not received",P16&lt;&gt;"-"),IF(TODAY()&gt;P16+Lists!$M$5, "due","pending"),"-")</f>
        <v>-</v>
      </c>
      <c r="S16" s="66">
        <f t="shared" ca="1" si="4"/>
        <v>0</v>
      </c>
      <c r="T16" s="66"/>
      <c r="U16" s="66">
        <f t="shared" ca="1" si="0"/>
        <v>0</v>
      </c>
      <c r="V16" s="71"/>
      <c r="W16" s="107"/>
    </row>
    <row r="17" spans="1:23" x14ac:dyDescent="0.2">
      <c r="A17" s="169"/>
      <c r="B17" s="190"/>
      <c r="C17" s="90"/>
      <c r="D17" s="6"/>
      <c r="E17" s="6"/>
      <c r="F17" s="76" t="str">
        <f>IF(OR(Table3[[#This Row],[Loc. type]]="remote",Table3[[#This Row],[Loc. type]]="HO"),"/",IF(OR(Table3[[#This Row],[Loc. type]]="CL",Table3[[#This Row],[Loc. type]]="wa"),"#","-"))</f>
        <v>-</v>
      </c>
      <c r="G17" s="118"/>
      <c r="H17" s="65" t="str">
        <f ca="1">IF(AND(G17&lt;&gt;0,TODAY()&gt;G17-Lists!$M$2),"due","-")</f>
        <v>-</v>
      </c>
      <c r="I17" s="66">
        <f t="shared" ca="1" si="1"/>
        <v>0</v>
      </c>
      <c r="J17" s="66"/>
      <c r="K17" s="6"/>
      <c r="L17" s="6"/>
      <c r="M17" s="12" t="str">
        <f ca="1">IF(AND(H17&lt;&gt;"due",H17&lt;&gt;"-"),IF(TODAY()&gt;H17-Lists!$M$3,"due","Not assigned"),"-")</f>
        <v>-</v>
      </c>
      <c r="N17" s="66">
        <f t="shared" ca="1" si="2"/>
        <v>0</v>
      </c>
      <c r="O17" s="66"/>
      <c r="P17" s="66" t="str">
        <f ca="1">IF(AND(H17&lt;&gt;"due",H17&lt;&gt;"-"),IF(TODAY()&gt;H17+Lists!$M$4,"due",IF(TODAY()&gt;H17,"not received","-")),"-")</f>
        <v>-</v>
      </c>
      <c r="Q17" s="66">
        <f t="shared" ca="1" si="3"/>
        <v>0</v>
      </c>
      <c r="R17" s="66" t="str">
        <f ca="1">IF(AND(P17&lt;&gt;"due", P17&lt;&gt;"not received",P17&lt;&gt;"-"),IF(TODAY()&gt;P17+Lists!$M$5, "due","pending"),"-")</f>
        <v>-</v>
      </c>
      <c r="S17" s="66">
        <f t="shared" ca="1" si="4"/>
        <v>0</v>
      </c>
      <c r="T17" s="66"/>
      <c r="U17" s="66">
        <f t="shared" ca="1" si="0"/>
        <v>0</v>
      </c>
      <c r="V17" s="71"/>
      <c r="W17" s="107"/>
    </row>
    <row r="18" spans="1:23" x14ac:dyDescent="0.2">
      <c r="A18" s="169"/>
      <c r="B18" s="190"/>
      <c r="C18" s="90"/>
      <c r="D18" s="6"/>
      <c r="E18" s="6"/>
      <c r="F18" s="76" t="str">
        <f>IF(OR(Table3[[#This Row],[Loc. type]]="remote",Table3[[#This Row],[Loc. type]]="HO"),"/",IF(OR(Table3[[#This Row],[Loc. type]]="CL",Table3[[#This Row],[Loc. type]]="wa"),"#","-"))</f>
        <v>-</v>
      </c>
      <c r="G18" s="118"/>
      <c r="H18" s="65" t="str">
        <f ca="1">IF(AND(G18&lt;&gt;0,TODAY()&gt;G18-Lists!$M$2),"due","-")</f>
        <v>-</v>
      </c>
      <c r="I18" s="66">
        <f t="shared" ca="1" si="1"/>
        <v>0</v>
      </c>
      <c r="J18" s="66"/>
      <c r="K18" s="6"/>
      <c r="L18" s="6"/>
      <c r="M18" s="12" t="str">
        <f ca="1">IF(AND(H18&lt;&gt;"due",H18&lt;&gt;"-"),IF(TODAY()&gt;H18-Lists!$M$3,"due","Not assigned"),"-")</f>
        <v>-</v>
      </c>
      <c r="N18" s="66">
        <f t="shared" ca="1" si="2"/>
        <v>0</v>
      </c>
      <c r="O18" s="66"/>
      <c r="P18" s="66" t="str">
        <f ca="1">IF(AND(H18&lt;&gt;"due",H18&lt;&gt;"-"),IF(TODAY()&gt;H18+Lists!$M$4,"due",IF(TODAY()&gt;H18,"not received","-")),"-")</f>
        <v>-</v>
      </c>
      <c r="Q18" s="66">
        <f t="shared" ca="1" si="3"/>
        <v>0</v>
      </c>
      <c r="R18" s="66" t="str">
        <f ca="1">IF(AND(P18&lt;&gt;"due", P18&lt;&gt;"not received",P18&lt;&gt;"-"),IF(TODAY()&gt;P18+Lists!$M$5, "due","pending"),"-")</f>
        <v>-</v>
      </c>
      <c r="S18" s="66">
        <f t="shared" ca="1" si="4"/>
        <v>0</v>
      </c>
      <c r="T18" s="66"/>
      <c r="U18" s="66">
        <f t="shared" ca="1" si="0"/>
        <v>0</v>
      </c>
      <c r="V18" s="71"/>
      <c r="W18" s="107"/>
    </row>
    <row r="19" spans="1:23" x14ac:dyDescent="0.2">
      <c r="A19" s="169"/>
      <c r="B19" s="190"/>
      <c r="C19" s="90"/>
      <c r="D19" s="6"/>
      <c r="E19" s="6"/>
      <c r="F19" s="76" t="str">
        <f>IF(OR(Table3[[#This Row],[Loc. type]]="remote",Table3[[#This Row],[Loc. type]]="HO"),"/",IF(OR(Table3[[#This Row],[Loc. type]]="CL",Table3[[#This Row],[Loc. type]]="wa"),"#","-"))</f>
        <v>-</v>
      </c>
      <c r="G19" s="118"/>
      <c r="H19" s="65" t="str">
        <f ca="1">IF(AND(G19&lt;&gt;0,TODAY()&gt;G19-Lists!$M$2),"due","-")</f>
        <v>-</v>
      </c>
      <c r="I19" s="66">
        <f t="shared" ca="1" si="1"/>
        <v>0</v>
      </c>
      <c r="J19" s="66"/>
      <c r="K19" s="6"/>
      <c r="L19" s="6"/>
      <c r="M19" s="12" t="str">
        <f ca="1">IF(AND(H19&lt;&gt;"due",H19&lt;&gt;"-"),IF(TODAY()&gt;H19-Lists!$M$3,"due","Not assigned"),"-")</f>
        <v>-</v>
      </c>
      <c r="N19" s="66">
        <f t="shared" ca="1" si="2"/>
        <v>0</v>
      </c>
      <c r="O19" s="66"/>
      <c r="P19" s="66" t="str">
        <f ca="1">IF(AND(H19&lt;&gt;"due",H19&lt;&gt;"-"),IF(TODAY()&gt;H19+Lists!$M$4,"due",IF(TODAY()&gt;H19,"not received","-")),"-")</f>
        <v>-</v>
      </c>
      <c r="Q19" s="66">
        <f t="shared" ca="1" si="3"/>
        <v>0</v>
      </c>
      <c r="R19" s="66" t="str">
        <f ca="1">IF(AND(P19&lt;&gt;"due", P19&lt;&gt;"not received",P19&lt;&gt;"-"),IF(TODAY()&gt;P19+Lists!$M$5, "due","pending"),"-")</f>
        <v>-</v>
      </c>
      <c r="S19" s="66">
        <f t="shared" ca="1" si="4"/>
        <v>0</v>
      </c>
      <c r="T19" s="66"/>
      <c r="U19" s="66">
        <f t="shared" ca="1" si="0"/>
        <v>0</v>
      </c>
      <c r="V19" s="71"/>
      <c r="W19" s="107"/>
    </row>
    <row r="20" spans="1:23" x14ac:dyDescent="0.2">
      <c r="A20" s="169"/>
      <c r="B20" s="190"/>
      <c r="C20" s="90"/>
      <c r="D20" s="6"/>
      <c r="E20" s="6"/>
      <c r="F20" s="76" t="str">
        <f>IF(OR(Table3[[#This Row],[Loc. type]]="remote",Table3[[#This Row],[Loc. type]]="HO"),"/",IF(OR(Table3[[#This Row],[Loc. type]]="CL",Table3[[#This Row],[Loc. type]]="wa"),"#","-"))</f>
        <v>-</v>
      </c>
      <c r="G20" s="118"/>
      <c r="H20" s="65" t="str">
        <f ca="1">IF(AND(G20&lt;&gt;0,TODAY()&gt;G20-Lists!$M$2),"due","-")</f>
        <v>-</v>
      </c>
      <c r="I20" s="66">
        <f t="shared" ca="1" si="1"/>
        <v>0</v>
      </c>
      <c r="J20" s="66"/>
      <c r="K20" s="6"/>
      <c r="L20" s="6"/>
      <c r="M20" s="12" t="str">
        <f ca="1">IF(AND(H20&lt;&gt;"due",H20&lt;&gt;"-"),IF(TODAY()&gt;H20-Lists!$M$3,"due","Not assigned"),"-")</f>
        <v>-</v>
      </c>
      <c r="N20" s="66">
        <f t="shared" ca="1" si="2"/>
        <v>0</v>
      </c>
      <c r="O20" s="66"/>
      <c r="P20" s="66" t="str">
        <f ca="1">IF(AND(H20&lt;&gt;"due",H20&lt;&gt;"-"),IF(TODAY()&gt;H20+Lists!$M$4,"due",IF(TODAY()&gt;H20,"not received","-")),"-")</f>
        <v>-</v>
      </c>
      <c r="Q20" s="66">
        <f t="shared" ca="1" si="3"/>
        <v>0</v>
      </c>
      <c r="R20" s="66" t="str">
        <f ca="1">IF(AND(P20&lt;&gt;"due", P20&lt;&gt;"not received",P20&lt;&gt;"-"),IF(TODAY()&gt;P20+Lists!$M$5, "due","pending"),"-")</f>
        <v>-</v>
      </c>
      <c r="S20" s="66">
        <f t="shared" ca="1" si="4"/>
        <v>0</v>
      </c>
      <c r="T20" s="66"/>
      <c r="U20" s="66">
        <f t="shared" ca="1" si="0"/>
        <v>0</v>
      </c>
      <c r="V20" s="71"/>
      <c r="W20" s="107"/>
    </row>
    <row r="21" spans="1:23" x14ac:dyDescent="0.2">
      <c r="A21" s="169"/>
      <c r="B21" s="190"/>
      <c r="C21" s="90"/>
      <c r="D21" s="6"/>
      <c r="E21" s="6"/>
      <c r="F21" s="76" t="str">
        <f>IF(OR(Table3[[#This Row],[Loc. type]]="remote",Table3[[#This Row],[Loc. type]]="HO"),"/",IF(OR(Table3[[#This Row],[Loc. type]]="CL",Table3[[#This Row],[Loc. type]]="wa"),"#","-"))</f>
        <v>-</v>
      </c>
      <c r="G21" s="118"/>
      <c r="H21" s="65" t="str">
        <f ca="1">IF(AND(G21&lt;&gt;0,TODAY()&gt;G21-Lists!$M$2),"due","-")</f>
        <v>-</v>
      </c>
      <c r="I21" s="66">
        <f t="shared" ca="1" si="1"/>
        <v>0</v>
      </c>
      <c r="J21" s="66"/>
      <c r="K21" s="6"/>
      <c r="L21" s="6"/>
      <c r="M21" s="12" t="str">
        <f ca="1">IF(AND(H21&lt;&gt;"due",H21&lt;&gt;"-"),IF(TODAY()&gt;H21-Lists!$M$3,"due","Not assigned"),"-")</f>
        <v>-</v>
      </c>
      <c r="N21" s="66">
        <f t="shared" ca="1" si="2"/>
        <v>0</v>
      </c>
      <c r="O21" s="66"/>
      <c r="P21" s="66" t="str">
        <f ca="1">IF(AND(H21&lt;&gt;"due",H21&lt;&gt;"-"),IF(TODAY()&gt;H21+Lists!$M$4,"due",IF(TODAY()&gt;H21,"not received","-")),"-")</f>
        <v>-</v>
      </c>
      <c r="Q21" s="66">
        <f t="shared" ca="1" si="3"/>
        <v>0</v>
      </c>
      <c r="R21" s="66" t="str">
        <f ca="1">IF(AND(P21&lt;&gt;"due", P21&lt;&gt;"not received",P21&lt;&gt;"-"),IF(TODAY()&gt;P21+Lists!$M$5, "due","pending"),"-")</f>
        <v>-</v>
      </c>
      <c r="S21" s="66">
        <f t="shared" ca="1" si="4"/>
        <v>0</v>
      </c>
      <c r="T21" s="66"/>
      <c r="U21" s="66">
        <f t="shared" ca="1" si="0"/>
        <v>0</v>
      </c>
      <c r="V21" s="71"/>
      <c r="W21" s="107"/>
    </row>
    <row r="22" spans="1:23" x14ac:dyDescent="0.2">
      <c r="A22" s="169"/>
      <c r="B22" s="190"/>
      <c r="C22" s="90"/>
      <c r="D22" s="6"/>
      <c r="E22" s="6"/>
      <c r="F22" s="76" t="str">
        <f>IF(OR(Table3[[#This Row],[Loc. type]]="remote",Table3[[#This Row],[Loc. type]]="HO"),"/",IF(OR(Table3[[#This Row],[Loc. type]]="CL",Table3[[#This Row],[Loc. type]]="wa"),"#","-"))</f>
        <v>-</v>
      </c>
      <c r="G22" s="118"/>
      <c r="H22" s="65" t="str">
        <f ca="1">IF(AND(G22&lt;&gt;0,TODAY()&gt;G22-Lists!$M$2),"due","-")</f>
        <v>-</v>
      </c>
      <c r="I22" s="66">
        <f t="shared" ca="1" si="1"/>
        <v>0</v>
      </c>
      <c r="J22" s="66"/>
      <c r="K22" s="6"/>
      <c r="L22" s="6"/>
      <c r="M22" s="12" t="str">
        <f ca="1">IF(AND(H22&lt;&gt;"due",H22&lt;&gt;"-"),IF(TODAY()&gt;H22-Lists!$M$3,"due","Not assigned"),"-")</f>
        <v>-</v>
      </c>
      <c r="N22" s="66">
        <f t="shared" ca="1" si="2"/>
        <v>0</v>
      </c>
      <c r="O22" s="66"/>
      <c r="P22" s="66" t="str">
        <f ca="1">IF(AND(H22&lt;&gt;"due",H22&lt;&gt;"-"),IF(TODAY()&gt;H22+Lists!$M$4,"due",IF(TODAY()&gt;H22,"not received","-")),"-")</f>
        <v>-</v>
      </c>
      <c r="Q22" s="66">
        <f t="shared" ca="1" si="3"/>
        <v>0</v>
      </c>
      <c r="R22" s="66" t="str">
        <f ca="1">IF(AND(P22&lt;&gt;"due", P22&lt;&gt;"not received",P22&lt;&gt;"-"),IF(TODAY()&gt;P22+Lists!$M$5, "due","pending"),"-")</f>
        <v>-</v>
      </c>
      <c r="S22" s="66">
        <f t="shared" ca="1" si="4"/>
        <v>0</v>
      </c>
      <c r="T22" s="66"/>
      <c r="U22" s="66">
        <f t="shared" ca="1" si="0"/>
        <v>0</v>
      </c>
      <c r="V22" s="71"/>
      <c r="W22" s="107"/>
    </row>
    <row r="23" spans="1:23" x14ac:dyDescent="0.2">
      <c r="A23" s="169"/>
      <c r="B23" s="190"/>
      <c r="C23" s="90"/>
      <c r="D23" s="6"/>
      <c r="E23" s="6"/>
      <c r="F23" s="76" t="str">
        <f>IF(OR(Table3[[#This Row],[Loc. type]]="remote",Table3[[#This Row],[Loc. type]]="HO"),"/",IF(OR(Table3[[#This Row],[Loc. type]]="CL",Table3[[#This Row],[Loc. type]]="wa"),"#","-"))</f>
        <v>-</v>
      </c>
      <c r="G23" s="118"/>
      <c r="H23" s="65" t="str">
        <f ca="1">IF(AND(G23&lt;&gt;0,TODAY()&gt;G23-Lists!$M$2),"due","-")</f>
        <v>-</v>
      </c>
      <c r="I23" s="66">
        <f t="shared" ca="1" si="1"/>
        <v>0</v>
      </c>
      <c r="J23" s="66"/>
      <c r="K23" s="6"/>
      <c r="L23" s="6"/>
      <c r="M23" s="12" t="str">
        <f ca="1">IF(AND(H23&lt;&gt;"due",H23&lt;&gt;"-"),IF(TODAY()&gt;H23-Lists!$M$3,"due","Not assigned"),"-")</f>
        <v>-</v>
      </c>
      <c r="N23" s="66">
        <f t="shared" ca="1" si="2"/>
        <v>0</v>
      </c>
      <c r="O23" s="66"/>
      <c r="P23" s="66" t="str">
        <f ca="1">IF(AND(H23&lt;&gt;"due",H23&lt;&gt;"-"),IF(TODAY()&gt;H23+Lists!$M$4,"due",IF(TODAY()&gt;H23,"not received","-")),"-")</f>
        <v>-</v>
      </c>
      <c r="Q23" s="66">
        <f t="shared" ca="1" si="3"/>
        <v>0</v>
      </c>
      <c r="R23" s="66" t="str">
        <f ca="1">IF(AND(P23&lt;&gt;"due", P23&lt;&gt;"not received",P23&lt;&gt;"-"),IF(TODAY()&gt;P23+Lists!$M$5, "due","pending"),"-")</f>
        <v>-</v>
      </c>
      <c r="S23" s="66">
        <f t="shared" ca="1" si="4"/>
        <v>0</v>
      </c>
      <c r="T23" s="66"/>
      <c r="U23" s="66">
        <f t="shared" ca="1" si="0"/>
        <v>0</v>
      </c>
      <c r="V23" s="71"/>
      <c r="W23" s="107"/>
    </row>
    <row r="24" spans="1:23" x14ac:dyDescent="0.2">
      <c r="A24" s="170"/>
      <c r="B24" s="191"/>
      <c r="C24" s="96"/>
      <c r="D24" s="7"/>
      <c r="E24" s="7"/>
      <c r="F24" s="7" t="str">
        <f>IF(OR(Table3[[#This Row],[Loc. type]]="remote",Table3[[#This Row],[Loc. type]]="HO"),"/",IF(OR(Table3[[#This Row],[Loc. type]]="CL",Table3[[#This Row],[Loc. type]]="wa"),"#","-"))</f>
        <v>-</v>
      </c>
      <c r="G24" s="119"/>
      <c r="H24" s="111" t="str">
        <f ca="1">IF(AND(G24&lt;&gt;0,TODAY()&gt;G24-Lists!$M$2),"due","-")</f>
        <v>-</v>
      </c>
      <c r="I24" s="112">
        <f t="shared" ca="1" si="1"/>
        <v>0</v>
      </c>
      <c r="J24" s="112"/>
      <c r="K24" s="7"/>
      <c r="L24" s="7"/>
      <c r="M24" s="98" t="str">
        <f ca="1">IF(AND(H24&lt;&gt;"due",H24&lt;&gt;"-"),IF(TODAY()&gt;H24-Lists!$M$3,"due","Not assigned"),"-")</f>
        <v>-</v>
      </c>
      <c r="N24" s="112">
        <f t="shared" ca="1" si="2"/>
        <v>0</v>
      </c>
      <c r="O24" s="112"/>
      <c r="P24" s="112" t="str">
        <f ca="1">IF(AND(H24&lt;&gt;"due",H24&lt;&gt;"-"),IF(TODAY()&gt;H24+Lists!$M$4,"due",IF(TODAY()&gt;H24,"not received","-")),"-")</f>
        <v>-</v>
      </c>
      <c r="Q24" s="112">
        <f t="shared" ca="1" si="3"/>
        <v>0</v>
      </c>
      <c r="R24" s="112" t="str">
        <f ca="1">IF(AND(P24&lt;&gt;"due", P24&lt;&gt;"not received",P24&lt;&gt;"-"),IF(TODAY()&gt;P24+Lists!$M$5, "due","pending"),"-")</f>
        <v>-</v>
      </c>
      <c r="S24" s="112">
        <f t="shared" ca="1" si="4"/>
        <v>0</v>
      </c>
      <c r="T24" s="112"/>
      <c r="U24" s="112">
        <f t="shared" ca="1" si="0"/>
        <v>0</v>
      </c>
      <c r="V24" s="113"/>
      <c r="W24" s="114"/>
    </row>
    <row r="25" spans="1:23" x14ac:dyDescent="0.2">
      <c r="T25" s="70"/>
    </row>
  </sheetData>
  <customSheetViews>
    <customSheetView guid="{6F2D69B1-79C6-4868-95A7-4CC228B1210C}" scale="130">
      <selection activeCell="D2" sqref="D2"/>
      <pageMargins left="0.7" right="0.7" top="0.75" bottom="0.75" header="0.3" footer="0.3"/>
    </customSheetView>
  </customSheetViews>
  <conditionalFormatting sqref="F2">
    <cfRule type="cellIs" dxfId="123" priority="12" operator="equal">
      <formula>"due planning"</formula>
    </cfRule>
  </conditionalFormatting>
  <conditionalFormatting sqref="H4:H24">
    <cfRule type="cellIs" dxfId="122" priority="11" operator="equal">
      <formula>"due"</formula>
    </cfRule>
  </conditionalFormatting>
  <conditionalFormatting sqref="M4:M24">
    <cfRule type="cellIs" dxfId="121" priority="10" operator="equal">
      <formula>"due"</formula>
    </cfRule>
  </conditionalFormatting>
  <conditionalFormatting sqref="P4:P24">
    <cfRule type="cellIs" dxfId="120" priority="3" operator="equal">
      <formula>"due"</formula>
    </cfRule>
  </conditionalFormatting>
  <conditionalFormatting sqref="K2">
    <cfRule type="cellIs" dxfId="119" priority="8" operator="equal">
      <formula>"due planning"</formula>
    </cfRule>
  </conditionalFormatting>
  <conditionalFormatting sqref="N2">
    <cfRule type="cellIs" dxfId="118" priority="7" operator="equal">
      <formula>"due planning"</formula>
    </cfRule>
  </conditionalFormatting>
  <conditionalFormatting sqref="S2">
    <cfRule type="cellIs" dxfId="117" priority="5" operator="equal">
      <formula>"due planning"</formula>
    </cfRule>
  </conditionalFormatting>
  <conditionalFormatting sqref="R4:R24">
    <cfRule type="cellIs" dxfId="116" priority="2" operator="equal">
      <formula>"due"</formula>
    </cfRule>
  </conditionalFormatting>
  <conditionalFormatting sqref="T4:T24">
    <cfRule type="cellIs" priority="4" stopIfTrue="1" operator="equal">
      <formula>0</formula>
    </cfRule>
    <cfRule type="cellIs" dxfId="115" priority="9" operator="lessThan">
      <formula>TODAY()</formula>
    </cfRule>
  </conditionalFormatting>
  <conditionalFormatting sqref="F4:F24">
    <cfRule type="cellIs" dxfId="114" priority="1" operator="equal">
      <formula>"#"</formula>
    </cfRule>
  </conditionalFormatting>
  <hyperlinks>
    <hyperlink ref="G1" location="dashboard!A1" display="Back to Dashboard"/>
  </hyperlinks>
  <pageMargins left="0.25" right="0.25" top="0.75" bottom="0.75" header="0.3" footer="0.3"/>
  <pageSetup paperSize="5" scale="61" orientation="landscape" r:id="rId1"/>
  <headerFooter>
    <oddFooter>&amp;L&amp;F&amp;C&amp;A&amp;R&amp;P</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Lists!$D$2:$D$7</xm:f>
          </x14:formula1>
          <xm:sqref>C4:C24</xm:sqref>
        </x14:dataValidation>
        <x14:dataValidation type="list" allowBlank="1" showInputMessage="1" showErrorMessage="1">
          <x14:formula1>
            <xm:f>Lists!$H$2:$H$5</xm:f>
          </x14:formula1>
          <xm:sqref>E4:E24</xm:sqref>
        </x14:dataValidation>
        <x14:dataValidation type="list" allowBlank="1" showInputMessage="1" showErrorMessage="1">
          <x14:formula1>
            <xm:f>Lists!$F$2:$F$12</xm:f>
          </x14:formula1>
          <xm:sqref>D4:D24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1"/>
  <sheetViews>
    <sheetView zoomScale="130" zoomScaleNormal="130" workbookViewId="0">
      <selection activeCell="B4" sqref="B4"/>
    </sheetView>
  </sheetViews>
  <sheetFormatPr defaultRowHeight="12.75" x14ac:dyDescent="0.2"/>
  <cols>
    <col min="1" max="1" width="5.42578125" style="1" customWidth="1"/>
    <col min="2" max="2" width="20.28515625" style="1" customWidth="1"/>
    <col min="3" max="3" width="19.85546875" style="1" customWidth="1"/>
    <col min="4" max="4" width="11.140625" style="1" customWidth="1"/>
    <col min="5" max="5" width="14.140625" style="1" customWidth="1"/>
    <col min="6" max="6" width="5.5703125" style="1" customWidth="1"/>
    <col min="7" max="8" width="5.85546875" style="1" customWidth="1"/>
    <col min="9" max="12" width="4.42578125" style="1" customWidth="1"/>
    <col min="13" max="13" width="27.42578125" style="1" customWidth="1"/>
    <col min="14" max="16384" width="9.140625" style="1"/>
  </cols>
  <sheetData>
    <row r="1" spans="1:13" ht="15" x14ac:dyDescent="0.25">
      <c r="A1" s="3" t="s">
        <v>531</v>
      </c>
      <c r="I1" s="55" t="s">
        <v>590</v>
      </c>
    </row>
    <row r="3" spans="1:13" ht="84.75" x14ac:dyDescent="0.2">
      <c r="A3" s="92" t="s">
        <v>528</v>
      </c>
      <c r="B3" s="93" t="s">
        <v>916</v>
      </c>
      <c r="C3" s="93" t="s">
        <v>650</v>
      </c>
      <c r="D3" s="93" t="s">
        <v>530</v>
      </c>
      <c r="E3" s="93" t="s">
        <v>656</v>
      </c>
      <c r="F3" s="124" t="s">
        <v>657</v>
      </c>
      <c r="G3" s="125" t="s">
        <v>658</v>
      </c>
      <c r="H3" s="126" t="s">
        <v>664</v>
      </c>
      <c r="I3" s="120" t="s">
        <v>660</v>
      </c>
      <c r="J3" s="120" t="s">
        <v>661</v>
      </c>
      <c r="K3" s="120" t="s">
        <v>662</v>
      </c>
      <c r="L3" s="120" t="s">
        <v>663</v>
      </c>
      <c r="M3" s="93" t="s">
        <v>739</v>
      </c>
    </row>
    <row r="4" spans="1:13" x14ac:dyDescent="0.2">
      <c r="A4" s="90">
        <v>1</v>
      </c>
      <c r="B4" s="6"/>
      <c r="C4" s="6"/>
      <c r="D4" s="6"/>
      <c r="E4" s="6"/>
      <c r="F4" s="6"/>
      <c r="G4" s="6"/>
      <c r="H4" s="77"/>
      <c r="I4" s="77"/>
      <c r="J4" s="77"/>
      <c r="K4" s="77"/>
      <c r="L4" s="77"/>
      <c r="M4" s="6"/>
    </row>
    <row r="5" spans="1:13" x14ac:dyDescent="0.2">
      <c r="A5" s="90">
        <v>2</v>
      </c>
      <c r="B5" s="6"/>
      <c r="C5" s="6"/>
      <c r="D5" s="6"/>
      <c r="E5" s="6"/>
      <c r="F5" s="6"/>
      <c r="G5" s="6"/>
      <c r="H5" s="77"/>
      <c r="I5" s="77"/>
      <c r="J5" s="77"/>
      <c r="K5" s="77"/>
      <c r="L5" s="77"/>
      <c r="M5" s="6"/>
    </row>
    <row r="6" spans="1:13" x14ac:dyDescent="0.2">
      <c r="A6" s="90">
        <v>3</v>
      </c>
      <c r="B6" s="6"/>
      <c r="C6" s="6"/>
      <c r="D6" s="6"/>
      <c r="E6" s="6"/>
      <c r="F6" s="6"/>
      <c r="G6" s="6"/>
      <c r="H6" s="77"/>
      <c r="I6" s="77"/>
      <c r="J6" s="77"/>
      <c r="K6" s="77"/>
      <c r="L6" s="77"/>
      <c r="M6" s="6"/>
    </row>
    <row r="7" spans="1:13" x14ac:dyDescent="0.2">
      <c r="A7" s="90">
        <v>4</v>
      </c>
      <c r="B7" s="7"/>
      <c r="C7" s="7"/>
      <c r="D7" s="7"/>
      <c r="E7" s="7"/>
      <c r="F7" s="7"/>
      <c r="G7" s="7"/>
      <c r="H7" s="121"/>
      <c r="I7" s="121"/>
      <c r="J7" s="121"/>
      <c r="K7" s="121"/>
      <c r="L7" s="121"/>
      <c r="M7" s="7"/>
    </row>
    <row r="8" spans="1:13" x14ac:dyDescent="0.2">
      <c r="A8" s="90">
        <v>5</v>
      </c>
      <c r="B8" s="7"/>
      <c r="C8" s="7"/>
      <c r="D8" s="7"/>
      <c r="E8" s="7"/>
      <c r="F8" s="7"/>
      <c r="G8" s="7"/>
      <c r="H8" s="121"/>
      <c r="I8" s="121"/>
      <c r="J8" s="121"/>
      <c r="K8" s="121"/>
      <c r="L8" s="121"/>
      <c r="M8" s="7"/>
    </row>
    <row r="21" spans="4:4" x14ac:dyDescent="0.2">
      <c r="D21" s="20"/>
    </row>
  </sheetData>
  <customSheetViews>
    <customSheetView guid="{6F2D69B1-79C6-4868-95A7-4CC228B1210C}">
      <selection activeCell="C26" sqref="C26"/>
      <pageMargins left="0.7" right="0.7" top="0.75" bottom="0.75" header="0.3" footer="0.3"/>
    </customSheetView>
  </customSheetViews>
  <hyperlinks>
    <hyperlink ref="I1" location="dashboard!A1" display="Back to Dashboard"/>
  </hyperlinks>
  <pageMargins left="0.25" right="0.25" top="0.75" bottom="0.75" header="0.3" footer="0.3"/>
  <pageSetup orientation="landscape" r:id="rId1"/>
  <headerFooter>
    <oddFooter>&amp;L&amp;F&amp;C&amp;A&amp;R&amp;P</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Lists!$J$2:$J$6</xm:f>
          </x14:formula1>
          <xm:sqref>D4:D8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18"/>
  <sheetViews>
    <sheetView zoomScale="145" zoomScaleNormal="145" workbookViewId="0">
      <selection activeCell="B19" sqref="B19"/>
    </sheetView>
  </sheetViews>
  <sheetFormatPr defaultRowHeight="15" x14ac:dyDescent="0.25"/>
  <cols>
    <col min="2" max="2" width="14.28515625" customWidth="1"/>
    <col min="3" max="3" width="18.140625" customWidth="1"/>
    <col min="4" max="4" width="65.140625" customWidth="1"/>
    <col min="5" max="5" width="12.85546875" customWidth="1"/>
    <col min="6" max="6" width="13.140625" customWidth="1"/>
  </cols>
  <sheetData>
    <row r="1" spans="1:6" s="3" customFormat="1" x14ac:dyDescent="0.25">
      <c r="A1" s="3" t="s">
        <v>1048</v>
      </c>
      <c r="E1" s="55" t="s">
        <v>590</v>
      </c>
    </row>
    <row r="2" spans="1:6" s="1" customFormat="1" ht="12.75" x14ac:dyDescent="0.2"/>
    <row r="3" spans="1:6" s="1" customFormat="1" ht="35.25" x14ac:dyDescent="0.2">
      <c r="A3" s="92" t="s">
        <v>525</v>
      </c>
      <c r="B3" s="93" t="s">
        <v>740</v>
      </c>
      <c r="C3" s="93" t="s">
        <v>526</v>
      </c>
      <c r="D3" s="93" t="s">
        <v>527</v>
      </c>
      <c r="E3" s="93" t="s">
        <v>617</v>
      </c>
      <c r="F3" s="127" t="s">
        <v>618</v>
      </c>
    </row>
    <row r="4" spans="1:6" s="1" customFormat="1" x14ac:dyDescent="0.25">
      <c r="A4" s="90">
        <v>1</v>
      </c>
      <c r="B4" s="6" t="s">
        <v>952</v>
      </c>
      <c r="C4" s="6" t="s">
        <v>515</v>
      </c>
      <c r="D4" s="6" t="s">
        <v>951</v>
      </c>
      <c r="E4" s="6"/>
      <c r="F4"/>
    </row>
    <row r="5" spans="1:6" s="1" customFormat="1" ht="12.75" x14ac:dyDescent="0.2">
      <c r="A5" s="90"/>
      <c r="B5" s="6"/>
      <c r="C5" s="6"/>
      <c r="D5" s="6"/>
      <c r="E5" s="6"/>
      <c r="F5" s="14"/>
    </row>
    <row r="6" spans="1:6" s="1" customFormat="1" ht="12.75" x14ac:dyDescent="0.2">
      <c r="A6" s="90"/>
      <c r="B6" s="6"/>
      <c r="C6" s="6"/>
      <c r="D6" s="6"/>
      <c r="E6" s="6"/>
      <c r="F6" s="14"/>
    </row>
    <row r="7" spans="1:6" s="1" customFormat="1" ht="12.75" x14ac:dyDescent="0.2">
      <c r="A7" s="90"/>
      <c r="B7" s="6"/>
      <c r="C7" s="6"/>
      <c r="D7" s="6"/>
      <c r="E7" s="6"/>
      <c r="F7" s="14"/>
    </row>
    <row r="8" spans="1:6" s="1" customFormat="1" ht="12.75" x14ac:dyDescent="0.2">
      <c r="A8" s="90"/>
      <c r="B8" s="6"/>
      <c r="C8" s="6"/>
      <c r="D8" s="6"/>
      <c r="E8" s="6"/>
      <c r="F8" s="14"/>
    </row>
    <row r="9" spans="1:6" s="1" customFormat="1" ht="12.75" x14ac:dyDescent="0.2">
      <c r="A9" s="90"/>
      <c r="B9" s="6"/>
      <c r="C9" s="6"/>
      <c r="D9" s="6"/>
      <c r="E9" s="6"/>
      <c r="F9" s="14"/>
    </row>
    <row r="10" spans="1:6" s="1" customFormat="1" ht="12.75" x14ac:dyDescent="0.2">
      <c r="A10" s="90"/>
      <c r="B10" s="6"/>
      <c r="C10" s="6"/>
      <c r="D10" s="6"/>
      <c r="E10" s="6"/>
      <c r="F10" s="14"/>
    </row>
    <row r="11" spans="1:6" s="1" customFormat="1" ht="12.75" x14ac:dyDescent="0.2">
      <c r="A11" s="90"/>
      <c r="B11" s="6"/>
      <c r="C11" s="6"/>
      <c r="D11" s="6"/>
      <c r="E11" s="6"/>
      <c r="F11" s="14"/>
    </row>
    <row r="12" spans="1:6" s="1" customFormat="1" ht="12.75" x14ac:dyDescent="0.2">
      <c r="A12" s="90"/>
      <c r="B12" s="6"/>
      <c r="C12" s="6"/>
      <c r="D12" s="6"/>
      <c r="E12" s="6"/>
      <c r="F12" s="14"/>
    </row>
    <row r="13" spans="1:6" s="1" customFormat="1" ht="12.75" x14ac:dyDescent="0.2">
      <c r="A13" s="90"/>
      <c r="B13" s="6"/>
      <c r="C13" s="6"/>
      <c r="D13" s="6"/>
      <c r="E13" s="6"/>
      <c r="F13" s="14"/>
    </row>
    <row r="14" spans="1:6" s="1" customFormat="1" ht="12.75" x14ac:dyDescent="0.2">
      <c r="A14" s="90"/>
      <c r="B14" s="6"/>
      <c r="C14" s="6"/>
      <c r="D14" s="6"/>
      <c r="E14" s="6"/>
      <c r="F14" s="14"/>
    </row>
    <row r="15" spans="1:6" s="1" customFormat="1" ht="12.75" x14ac:dyDescent="0.2">
      <c r="A15" s="90"/>
      <c r="B15" s="6"/>
      <c r="C15" s="6"/>
      <c r="D15" s="6"/>
      <c r="E15" s="6"/>
      <c r="F15" s="14"/>
    </row>
    <row r="16" spans="1:6" s="1" customFormat="1" ht="12.75" x14ac:dyDescent="0.2">
      <c r="A16" s="90"/>
      <c r="B16" s="6"/>
      <c r="C16" s="6"/>
      <c r="D16" s="6"/>
      <c r="E16" s="6"/>
      <c r="F16" s="14"/>
    </row>
    <row r="17" spans="1:6" s="1" customFormat="1" ht="12.75" x14ac:dyDescent="0.2">
      <c r="A17" s="96"/>
      <c r="B17" s="7"/>
      <c r="C17" s="7"/>
      <c r="D17" s="7"/>
      <c r="E17" s="7"/>
      <c r="F17" s="128"/>
    </row>
    <row r="18" spans="1:6" s="1" customFormat="1" ht="14.25" x14ac:dyDescent="0.2">
      <c r="A18" s="9"/>
    </row>
  </sheetData>
  <customSheetViews>
    <customSheetView guid="{6F2D69B1-79C6-4868-95A7-4CC228B1210C}">
      <selection activeCell="H23" sqref="H23"/>
      <pageMargins left="0.7" right="0.7" top="0.75" bottom="0.75" header="0.3" footer="0.3"/>
    </customSheetView>
  </customSheetViews>
  <hyperlinks>
    <hyperlink ref="E1" location="dashboard!A1" display="Back to Dashboard"/>
  </hyperlinks>
  <pageMargins left="0.7" right="0.7" top="0.75" bottom="0.75" header="0.3" footer="0.3"/>
  <pageSetup scale="92" orientation="landscape" r:id="rId1"/>
  <headerFooter>
    <oddFooter>&amp;L&amp;F&amp;C&amp;A&amp;R&amp;P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29"/>
  <sheetViews>
    <sheetView view="pageBreakPreview" zoomScale="115" zoomScaleNormal="100" zoomScaleSheetLayoutView="115" workbookViewId="0">
      <selection activeCell="A3" sqref="A3"/>
    </sheetView>
  </sheetViews>
  <sheetFormatPr defaultRowHeight="12.75" x14ac:dyDescent="0.2"/>
  <cols>
    <col min="1" max="1" width="14" style="1" customWidth="1"/>
    <col min="2" max="2" width="7.5703125" style="1" customWidth="1"/>
    <col min="3" max="3" width="12" style="133" customWidth="1"/>
    <col min="4" max="6" width="6.5703125" style="133" customWidth="1"/>
    <col min="7" max="7" width="7.140625" style="62" customWidth="1"/>
    <col min="8" max="8" width="7" style="1" customWidth="1"/>
    <col min="9" max="9" width="34.140625" style="1" customWidth="1"/>
    <col min="10" max="10" width="10.5703125" style="1" customWidth="1"/>
    <col min="11" max="11" width="9.140625" style="1" customWidth="1"/>
    <col min="12" max="12" width="10.28515625" style="1" customWidth="1"/>
    <col min="13" max="13" width="8.140625" style="1" customWidth="1"/>
    <col min="14" max="14" width="12.5703125" style="1" customWidth="1"/>
    <col min="15" max="16384" width="9.140625" style="1"/>
  </cols>
  <sheetData>
    <row r="1" spans="1:16" ht="15" x14ac:dyDescent="0.25">
      <c r="A1" s="3" t="s">
        <v>544</v>
      </c>
      <c r="B1" s="3"/>
      <c r="C1" s="132"/>
      <c r="D1" s="132"/>
      <c r="E1" s="132"/>
      <c r="F1" s="132"/>
      <c r="K1" s="10"/>
      <c r="N1" s="55" t="s">
        <v>590</v>
      </c>
    </row>
    <row r="2" spans="1:16" x14ac:dyDescent="0.2">
      <c r="K2" s="16"/>
      <c r="M2" s="1" t="str">
        <f ca="1">IF(SUM(NCLog[due follow-up])=0,"-","due follow-up")</f>
        <v>-</v>
      </c>
    </row>
    <row r="3" spans="1:16" ht="78.75" customHeight="1" x14ac:dyDescent="0.2">
      <c r="A3" s="92" t="s">
        <v>395</v>
      </c>
      <c r="B3" s="92" t="s">
        <v>765</v>
      </c>
      <c r="C3" s="93" t="s">
        <v>398</v>
      </c>
      <c r="D3" s="136" t="s">
        <v>624</v>
      </c>
      <c r="E3" s="136" t="s">
        <v>621</v>
      </c>
      <c r="F3" s="136" t="s">
        <v>622</v>
      </c>
      <c r="G3" s="136" t="s">
        <v>623</v>
      </c>
      <c r="H3" s="130" t="s">
        <v>396</v>
      </c>
      <c r="I3" s="93" t="s">
        <v>399</v>
      </c>
      <c r="J3" s="93" t="s">
        <v>400</v>
      </c>
      <c r="K3" s="93" t="s">
        <v>397</v>
      </c>
      <c r="L3" s="93" t="s">
        <v>509</v>
      </c>
      <c r="M3" s="93" t="s">
        <v>741</v>
      </c>
      <c r="N3" s="93" t="s">
        <v>406</v>
      </c>
      <c r="O3" s="94" t="s">
        <v>404</v>
      </c>
      <c r="P3" s="95" t="s">
        <v>405</v>
      </c>
    </row>
    <row r="4" spans="1:16" x14ac:dyDescent="0.2">
      <c r="A4" s="90"/>
      <c r="B4" s="90"/>
      <c r="C4" s="68"/>
      <c r="D4" s="134" t="str">
        <f>IF(C4="","",VLOOKUP(C4,'NC Profile'!$A$8:$C$329,3,0))</f>
        <v/>
      </c>
      <c r="E4" s="134"/>
      <c r="F4" s="134"/>
      <c r="G4" s="134"/>
      <c r="H4" s="131" t="str">
        <f t="shared" ref="H4:H24" si="0">IF(SUM(D4:G4)=0,"-",SUM(D4:G4))</f>
        <v>-</v>
      </c>
      <c r="I4" s="6"/>
      <c r="J4" s="11"/>
      <c r="K4" s="6"/>
      <c r="L4" s="12" t="str">
        <f>IF(J4=0,"-",J4+30)</f>
        <v>-</v>
      </c>
      <c r="M4" s="129">
        <f ca="1">IF(NCLog[[#This Row],[next due follow-up]]="-",0,IF(NCLog[[#This Row],[next due follow-up]]&lt;TODAY(),1,0))</f>
        <v>0</v>
      </c>
      <c r="N4" s="6"/>
      <c r="O4" s="13"/>
      <c r="P4" s="91" t="str">
        <f t="shared" ref="P4:P24" si="1">IF(N4&lt;&gt;"Closed","-",O4-J4)</f>
        <v>-</v>
      </c>
    </row>
    <row r="5" spans="1:16" x14ac:dyDescent="0.2">
      <c r="A5" s="90"/>
      <c r="B5" s="90"/>
      <c r="C5" s="68"/>
      <c r="D5" s="134" t="str">
        <f>IF(C5="","",VLOOKUP(C5,'NC Profile'!$A$8:$C$329,3,0))</f>
        <v/>
      </c>
      <c r="E5" s="134"/>
      <c r="F5" s="134"/>
      <c r="G5" s="134"/>
      <c r="H5" s="131" t="str">
        <f t="shared" si="0"/>
        <v>-</v>
      </c>
      <c r="I5" s="6"/>
      <c r="J5" s="11"/>
      <c r="K5" s="6"/>
      <c r="L5" s="12" t="str">
        <f t="shared" ref="L5:L24" si="2">IF(J5=0,"-",J5+30)</f>
        <v>-</v>
      </c>
      <c r="M5" s="129">
        <f ca="1">IF(NCLog[[#This Row],[next due follow-up]]="-",0,IF(NCLog[[#This Row],[next due follow-up]]&lt;TODAY(),1,0))</f>
        <v>0</v>
      </c>
      <c r="N5" s="6"/>
      <c r="O5" s="13"/>
      <c r="P5" s="91" t="str">
        <f t="shared" si="1"/>
        <v>-</v>
      </c>
    </row>
    <row r="6" spans="1:16" x14ac:dyDescent="0.2">
      <c r="A6" s="90"/>
      <c r="B6" s="90"/>
      <c r="C6" s="68"/>
      <c r="D6" s="134" t="str">
        <f>IF(C6="","",VLOOKUP(C6,'NC Profile'!$A$8:$C$329,3,0))</f>
        <v/>
      </c>
      <c r="E6" s="134"/>
      <c r="F6" s="134"/>
      <c r="G6" s="134"/>
      <c r="H6" s="131" t="str">
        <f t="shared" si="0"/>
        <v>-</v>
      </c>
      <c r="I6" s="6"/>
      <c r="J6" s="11"/>
      <c r="K6" s="6"/>
      <c r="L6" s="12" t="str">
        <f t="shared" si="2"/>
        <v>-</v>
      </c>
      <c r="M6" s="129">
        <f ca="1">IF(NCLog[[#This Row],[next due follow-up]]="-",0,IF(NCLog[[#This Row],[next due follow-up]]&lt;TODAY(),1,0))</f>
        <v>0</v>
      </c>
      <c r="N6" s="6"/>
      <c r="O6" s="13"/>
      <c r="P6" s="91" t="str">
        <f t="shared" si="1"/>
        <v>-</v>
      </c>
    </row>
    <row r="7" spans="1:16" x14ac:dyDescent="0.2">
      <c r="A7" s="90"/>
      <c r="B7" s="90"/>
      <c r="C7" s="68"/>
      <c r="D7" s="134" t="str">
        <f>IF(C7="","",VLOOKUP(C7,'NC Profile'!$A$8:$C$329,3,0))</f>
        <v/>
      </c>
      <c r="E7" s="134"/>
      <c r="F7" s="134"/>
      <c r="G7" s="134"/>
      <c r="H7" s="131" t="str">
        <f t="shared" si="0"/>
        <v>-</v>
      </c>
      <c r="I7" s="6"/>
      <c r="J7" s="11"/>
      <c r="K7" s="6"/>
      <c r="L7" s="12" t="str">
        <f t="shared" si="2"/>
        <v>-</v>
      </c>
      <c r="M7" s="129">
        <f ca="1">IF(NCLog[[#This Row],[next due follow-up]]="-",0,IF(NCLog[[#This Row],[next due follow-up]]&lt;TODAY(),1,0))</f>
        <v>0</v>
      </c>
      <c r="N7" s="6"/>
      <c r="O7" s="13"/>
      <c r="P7" s="91" t="str">
        <f t="shared" si="1"/>
        <v>-</v>
      </c>
    </row>
    <row r="8" spans="1:16" x14ac:dyDescent="0.2">
      <c r="A8" s="90"/>
      <c r="B8" s="90"/>
      <c r="C8" s="68"/>
      <c r="D8" s="134" t="str">
        <f>IF(C8="","",VLOOKUP(C8,'NC Profile'!$A$8:$C$329,3,0))</f>
        <v/>
      </c>
      <c r="E8" s="134"/>
      <c r="F8" s="134"/>
      <c r="G8" s="134"/>
      <c r="H8" s="131" t="str">
        <f t="shared" si="0"/>
        <v>-</v>
      </c>
      <c r="I8" s="6"/>
      <c r="J8" s="11"/>
      <c r="K8" s="6"/>
      <c r="L8" s="12" t="str">
        <f t="shared" si="2"/>
        <v>-</v>
      </c>
      <c r="M8" s="129">
        <f ca="1">IF(NCLog[[#This Row],[next due follow-up]]="-",0,IF(NCLog[[#This Row],[next due follow-up]]&lt;TODAY(),1,0))</f>
        <v>0</v>
      </c>
      <c r="N8" s="6"/>
      <c r="O8" s="13"/>
      <c r="P8" s="91" t="str">
        <f t="shared" si="1"/>
        <v>-</v>
      </c>
    </row>
    <row r="9" spans="1:16" x14ac:dyDescent="0.2">
      <c r="A9" s="90"/>
      <c r="B9" s="90"/>
      <c r="C9" s="68"/>
      <c r="D9" s="134" t="str">
        <f>IF(C9="","",VLOOKUP(C9,'NC Profile'!$A$8:$C$329,3,0))</f>
        <v/>
      </c>
      <c r="E9" s="134"/>
      <c r="F9" s="134"/>
      <c r="G9" s="134"/>
      <c r="H9" s="131" t="str">
        <f t="shared" si="0"/>
        <v>-</v>
      </c>
      <c r="I9" s="6"/>
      <c r="J9" s="11"/>
      <c r="K9" s="6"/>
      <c r="L9" s="12" t="str">
        <f t="shared" si="2"/>
        <v>-</v>
      </c>
      <c r="M9" s="129">
        <f ca="1">IF(NCLog[[#This Row],[next due follow-up]]="-",0,IF(NCLog[[#This Row],[next due follow-up]]&lt;TODAY(),1,0))</f>
        <v>0</v>
      </c>
      <c r="N9" s="6"/>
      <c r="O9" s="13"/>
      <c r="P9" s="91" t="str">
        <f t="shared" si="1"/>
        <v>-</v>
      </c>
    </row>
    <row r="10" spans="1:16" x14ac:dyDescent="0.2">
      <c r="A10" s="90"/>
      <c r="B10" s="90"/>
      <c r="C10" s="68"/>
      <c r="D10" s="134" t="str">
        <f>IF(C10="","",VLOOKUP(C10,'NC Profile'!$A$8:$C$329,3,0))</f>
        <v/>
      </c>
      <c r="E10" s="134"/>
      <c r="F10" s="134"/>
      <c r="G10" s="134"/>
      <c r="H10" s="131" t="str">
        <f t="shared" si="0"/>
        <v>-</v>
      </c>
      <c r="I10" s="6"/>
      <c r="J10" s="11"/>
      <c r="K10" s="6"/>
      <c r="L10" s="12" t="str">
        <f t="shared" si="2"/>
        <v>-</v>
      </c>
      <c r="M10" s="129">
        <f ca="1">IF(NCLog[[#This Row],[next due follow-up]]="-",0,IF(NCLog[[#This Row],[next due follow-up]]&lt;TODAY(),1,0))</f>
        <v>0</v>
      </c>
      <c r="N10" s="6"/>
      <c r="O10" s="13"/>
      <c r="P10" s="91" t="str">
        <f t="shared" si="1"/>
        <v>-</v>
      </c>
    </row>
    <row r="11" spans="1:16" x14ac:dyDescent="0.2">
      <c r="A11" s="90"/>
      <c r="B11" s="90"/>
      <c r="C11" s="68"/>
      <c r="D11" s="134" t="str">
        <f>IF(C11="","",VLOOKUP(C11,'NC Profile'!$A$8:$C$329,3,0))</f>
        <v/>
      </c>
      <c r="E11" s="134"/>
      <c r="F11" s="134"/>
      <c r="G11" s="134"/>
      <c r="H11" s="131" t="str">
        <f t="shared" si="0"/>
        <v>-</v>
      </c>
      <c r="I11" s="6"/>
      <c r="J11" s="11"/>
      <c r="K11" s="6"/>
      <c r="L11" s="12" t="str">
        <f>IF(J11=0,"-",J11+30)</f>
        <v>-</v>
      </c>
      <c r="M11" s="129">
        <f ca="1">IF(NCLog[[#This Row],[next due follow-up]]="-",0,IF(NCLog[[#This Row],[next due follow-up]]&lt;TODAY(),1,0))</f>
        <v>0</v>
      </c>
      <c r="N11" s="6"/>
      <c r="O11" s="13"/>
      <c r="P11" s="91" t="str">
        <f t="shared" si="1"/>
        <v>-</v>
      </c>
    </row>
    <row r="12" spans="1:16" x14ac:dyDescent="0.2">
      <c r="A12" s="90"/>
      <c r="B12" s="90"/>
      <c r="C12" s="68"/>
      <c r="D12" s="134" t="str">
        <f>IF(C12="","",VLOOKUP(C12,'NC Profile'!$A$8:$C$329,3,0))</f>
        <v/>
      </c>
      <c r="E12" s="134"/>
      <c r="F12" s="134"/>
      <c r="G12" s="134"/>
      <c r="H12" s="131" t="str">
        <f t="shared" si="0"/>
        <v>-</v>
      </c>
      <c r="I12" s="6"/>
      <c r="J12" s="11"/>
      <c r="K12" s="6"/>
      <c r="L12" s="12" t="str">
        <f t="shared" si="2"/>
        <v>-</v>
      </c>
      <c r="M12" s="129">
        <f ca="1">IF(NCLog[[#This Row],[next due follow-up]]="-",0,IF(NCLog[[#This Row],[next due follow-up]]&lt;TODAY(),1,0))</f>
        <v>0</v>
      </c>
      <c r="N12" s="6"/>
      <c r="O12" s="13"/>
      <c r="P12" s="91" t="str">
        <f t="shared" si="1"/>
        <v>-</v>
      </c>
    </row>
    <row r="13" spans="1:16" x14ac:dyDescent="0.2">
      <c r="A13" s="90"/>
      <c r="B13" s="90"/>
      <c r="C13" s="68"/>
      <c r="D13" s="134" t="str">
        <f>IF(C13="","",VLOOKUP(C13,'NC Profile'!$A$8:$C$329,3,0))</f>
        <v/>
      </c>
      <c r="E13" s="134"/>
      <c r="F13" s="134"/>
      <c r="G13" s="134"/>
      <c r="H13" s="131" t="str">
        <f t="shared" si="0"/>
        <v>-</v>
      </c>
      <c r="I13" s="6"/>
      <c r="J13" s="11"/>
      <c r="K13" s="6"/>
      <c r="L13" s="12" t="str">
        <f t="shared" si="2"/>
        <v>-</v>
      </c>
      <c r="M13" s="129">
        <f ca="1">IF(NCLog[[#This Row],[next due follow-up]]="-",0,IF(NCLog[[#This Row],[next due follow-up]]&lt;TODAY(),1,0))</f>
        <v>0</v>
      </c>
      <c r="N13" s="6"/>
      <c r="O13" s="13"/>
      <c r="P13" s="91" t="str">
        <f t="shared" si="1"/>
        <v>-</v>
      </c>
    </row>
    <row r="14" spans="1:16" x14ac:dyDescent="0.2">
      <c r="A14" s="90"/>
      <c r="B14" s="90"/>
      <c r="C14" s="68"/>
      <c r="D14" s="134" t="str">
        <f>IF(C14="","",VLOOKUP(C14,'NC Profile'!$A$8:$C$329,3,0))</f>
        <v/>
      </c>
      <c r="E14" s="134"/>
      <c r="F14" s="134"/>
      <c r="G14" s="134"/>
      <c r="H14" s="131" t="str">
        <f t="shared" si="0"/>
        <v>-</v>
      </c>
      <c r="I14" s="6"/>
      <c r="J14" s="11"/>
      <c r="K14" s="6"/>
      <c r="L14" s="12" t="str">
        <f t="shared" si="2"/>
        <v>-</v>
      </c>
      <c r="M14" s="129">
        <f ca="1">IF(NCLog[[#This Row],[next due follow-up]]="-",0,IF(NCLog[[#This Row],[next due follow-up]]&lt;TODAY(),1,0))</f>
        <v>0</v>
      </c>
      <c r="N14" s="6"/>
      <c r="O14" s="13"/>
      <c r="P14" s="91" t="str">
        <f t="shared" si="1"/>
        <v>-</v>
      </c>
    </row>
    <row r="15" spans="1:16" x14ac:dyDescent="0.2">
      <c r="A15" s="90"/>
      <c r="B15" s="90"/>
      <c r="C15" s="68"/>
      <c r="D15" s="134" t="str">
        <f>IF(C15="","",VLOOKUP(C15,'NC Profile'!$A$8:$C$329,3,0))</f>
        <v/>
      </c>
      <c r="E15" s="134"/>
      <c r="F15" s="134"/>
      <c r="G15" s="134"/>
      <c r="H15" s="131" t="str">
        <f t="shared" si="0"/>
        <v>-</v>
      </c>
      <c r="I15" s="6"/>
      <c r="J15" s="11"/>
      <c r="K15" s="6"/>
      <c r="L15" s="12" t="str">
        <f t="shared" si="2"/>
        <v>-</v>
      </c>
      <c r="M15" s="129">
        <f ca="1">IF(NCLog[[#This Row],[next due follow-up]]="-",0,IF(NCLog[[#This Row],[next due follow-up]]&lt;TODAY(),1,0))</f>
        <v>0</v>
      </c>
      <c r="N15" s="6"/>
      <c r="O15" s="13"/>
      <c r="P15" s="91" t="str">
        <f t="shared" si="1"/>
        <v>-</v>
      </c>
    </row>
    <row r="16" spans="1:16" x14ac:dyDescent="0.2">
      <c r="A16" s="90"/>
      <c r="B16" s="90"/>
      <c r="C16" s="68"/>
      <c r="D16" s="134" t="str">
        <f>IF(C16="","",VLOOKUP(C16,'NC Profile'!$A$8:$C$329,3,0))</f>
        <v/>
      </c>
      <c r="E16" s="134"/>
      <c r="F16" s="134"/>
      <c r="G16" s="134"/>
      <c r="H16" s="131" t="str">
        <f t="shared" si="0"/>
        <v>-</v>
      </c>
      <c r="I16" s="6"/>
      <c r="J16" s="11"/>
      <c r="K16" s="6"/>
      <c r="L16" s="12" t="str">
        <f t="shared" si="2"/>
        <v>-</v>
      </c>
      <c r="M16" s="129">
        <f ca="1">IF(NCLog[[#This Row],[next due follow-up]]="-",0,IF(NCLog[[#This Row],[next due follow-up]]&lt;TODAY(),1,0))</f>
        <v>0</v>
      </c>
      <c r="N16" s="6"/>
      <c r="O16" s="13"/>
      <c r="P16" s="91" t="str">
        <f t="shared" si="1"/>
        <v>-</v>
      </c>
    </row>
    <row r="17" spans="1:16" x14ac:dyDescent="0.2">
      <c r="A17" s="90"/>
      <c r="B17" s="90"/>
      <c r="C17" s="68"/>
      <c r="D17" s="134" t="str">
        <f>IF(C17="","",VLOOKUP(C17,'NC Profile'!$A$8:$C$329,3,0))</f>
        <v/>
      </c>
      <c r="E17" s="134"/>
      <c r="F17" s="134"/>
      <c r="G17" s="134"/>
      <c r="H17" s="131" t="str">
        <f t="shared" si="0"/>
        <v>-</v>
      </c>
      <c r="I17" s="6"/>
      <c r="J17" s="11"/>
      <c r="K17" s="6"/>
      <c r="L17" s="12" t="str">
        <f t="shared" si="2"/>
        <v>-</v>
      </c>
      <c r="M17" s="129">
        <f ca="1">IF(NCLog[[#This Row],[next due follow-up]]="-",0,IF(NCLog[[#This Row],[next due follow-up]]&lt;TODAY(),1,0))</f>
        <v>0</v>
      </c>
      <c r="N17" s="6"/>
      <c r="O17" s="13"/>
      <c r="P17" s="91" t="str">
        <f t="shared" si="1"/>
        <v>-</v>
      </c>
    </row>
    <row r="18" spans="1:16" x14ac:dyDescent="0.2">
      <c r="A18" s="90"/>
      <c r="B18" s="90"/>
      <c r="C18" s="68"/>
      <c r="D18" s="134" t="str">
        <f>IF(C18="","",VLOOKUP(C18,'NC Profile'!$A$8:$C$329,3,0))</f>
        <v/>
      </c>
      <c r="E18" s="134"/>
      <c r="F18" s="134"/>
      <c r="G18" s="134"/>
      <c r="H18" s="131" t="str">
        <f t="shared" si="0"/>
        <v>-</v>
      </c>
      <c r="I18" s="6"/>
      <c r="J18" s="11"/>
      <c r="K18" s="6"/>
      <c r="L18" s="12" t="str">
        <f t="shared" si="2"/>
        <v>-</v>
      </c>
      <c r="M18" s="129">
        <f ca="1">IF(NCLog[[#This Row],[next due follow-up]]="-",0,IF(NCLog[[#This Row],[next due follow-up]]&lt;TODAY(),1,0))</f>
        <v>0</v>
      </c>
      <c r="N18" s="6"/>
      <c r="O18" s="13"/>
      <c r="P18" s="91" t="str">
        <f t="shared" si="1"/>
        <v>-</v>
      </c>
    </row>
    <row r="19" spans="1:16" x14ac:dyDescent="0.2">
      <c r="A19" s="90"/>
      <c r="B19" s="90"/>
      <c r="C19" s="68"/>
      <c r="D19" s="134" t="str">
        <f>IF(C19="","",VLOOKUP(C19,'NC Profile'!$A$8:$C$329,3,0))</f>
        <v/>
      </c>
      <c r="E19" s="134"/>
      <c r="F19" s="134"/>
      <c r="G19" s="134"/>
      <c r="H19" s="131" t="str">
        <f t="shared" si="0"/>
        <v>-</v>
      </c>
      <c r="I19" s="6"/>
      <c r="J19" s="11"/>
      <c r="K19" s="6"/>
      <c r="L19" s="12" t="str">
        <f t="shared" si="2"/>
        <v>-</v>
      </c>
      <c r="M19" s="129">
        <f ca="1">IF(NCLog[[#This Row],[next due follow-up]]="-",0,IF(NCLog[[#This Row],[next due follow-up]]&lt;TODAY(),1,0))</f>
        <v>0</v>
      </c>
      <c r="N19" s="6"/>
      <c r="O19" s="13"/>
      <c r="P19" s="91" t="str">
        <f t="shared" si="1"/>
        <v>-</v>
      </c>
    </row>
    <row r="20" spans="1:16" x14ac:dyDescent="0.2">
      <c r="A20" s="90"/>
      <c r="B20" s="90"/>
      <c r="C20" s="68"/>
      <c r="D20" s="134" t="str">
        <f>IF(C20="","",VLOOKUP(C20,'NC Profile'!$A$8:$C$329,3,0))</f>
        <v/>
      </c>
      <c r="E20" s="134"/>
      <c r="F20" s="134"/>
      <c r="G20" s="134"/>
      <c r="H20" s="131" t="str">
        <f t="shared" si="0"/>
        <v>-</v>
      </c>
      <c r="I20" s="6"/>
      <c r="J20" s="11"/>
      <c r="K20" s="6"/>
      <c r="L20" s="12" t="str">
        <f t="shared" si="2"/>
        <v>-</v>
      </c>
      <c r="M20" s="129">
        <f ca="1">IF(NCLog[[#This Row],[next due follow-up]]="-",0,IF(NCLog[[#This Row],[next due follow-up]]&lt;TODAY(),1,0))</f>
        <v>0</v>
      </c>
      <c r="N20" s="6"/>
      <c r="O20" s="13"/>
      <c r="P20" s="91" t="str">
        <f t="shared" si="1"/>
        <v>-</v>
      </c>
    </row>
    <row r="21" spans="1:16" x14ac:dyDescent="0.2">
      <c r="A21" s="90"/>
      <c r="B21" s="90"/>
      <c r="C21" s="68"/>
      <c r="D21" s="134" t="str">
        <f>IF(C21="","",VLOOKUP(C21,'NC Profile'!$A$8:$C$329,3,0))</f>
        <v/>
      </c>
      <c r="E21" s="134"/>
      <c r="F21" s="134"/>
      <c r="G21" s="134"/>
      <c r="H21" s="131" t="str">
        <f t="shared" si="0"/>
        <v>-</v>
      </c>
      <c r="I21" s="6"/>
      <c r="J21" s="11"/>
      <c r="K21" s="6"/>
      <c r="L21" s="12" t="str">
        <f t="shared" si="2"/>
        <v>-</v>
      </c>
      <c r="M21" s="129">
        <f ca="1">IF(NCLog[[#This Row],[next due follow-up]]="-",0,IF(NCLog[[#This Row],[next due follow-up]]&lt;TODAY(),1,0))</f>
        <v>0</v>
      </c>
      <c r="N21" s="6"/>
      <c r="O21" s="13"/>
      <c r="P21" s="91" t="str">
        <f t="shared" si="1"/>
        <v>-</v>
      </c>
    </row>
    <row r="22" spans="1:16" x14ac:dyDescent="0.2">
      <c r="A22" s="90"/>
      <c r="B22" s="90"/>
      <c r="C22" s="68"/>
      <c r="D22" s="134" t="str">
        <f>IF(C22="","",VLOOKUP(C22,'NC Profile'!$A$8:$C$329,3,0))</f>
        <v/>
      </c>
      <c r="E22" s="134"/>
      <c r="F22" s="134"/>
      <c r="G22" s="134"/>
      <c r="H22" s="131" t="str">
        <f t="shared" si="0"/>
        <v>-</v>
      </c>
      <c r="I22" s="6"/>
      <c r="J22" s="11"/>
      <c r="K22" s="6"/>
      <c r="L22" s="12" t="str">
        <f t="shared" si="2"/>
        <v>-</v>
      </c>
      <c r="M22" s="129">
        <f ca="1">IF(NCLog[[#This Row],[next due follow-up]]="-",0,IF(NCLog[[#This Row],[next due follow-up]]&lt;TODAY(),1,0))</f>
        <v>0</v>
      </c>
      <c r="N22" s="6"/>
      <c r="O22" s="13"/>
      <c r="P22" s="91" t="str">
        <f t="shared" si="1"/>
        <v>-</v>
      </c>
    </row>
    <row r="23" spans="1:16" x14ac:dyDescent="0.2">
      <c r="A23" s="90"/>
      <c r="B23" s="90"/>
      <c r="C23" s="68"/>
      <c r="D23" s="134" t="str">
        <f>IF(C23="","",VLOOKUP(C23,'NC Profile'!$A$8:$C$329,3,0))</f>
        <v/>
      </c>
      <c r="E23" s="134"/>
      <c r="F23" s="134"/>
      <c r="G23" s="134"/>
      <c r="H23" s="131" t="str">
        <f t="shared" si="0"/>
        <v>-</v>
      </c>
      <c r="I23" s="66"/>
      <c r="J23" s="11"/>
      <c r="K23" s="6"/>
      <c r="L23" s="12" t="str">
        <f t="shared" si="2"/>
        <v>-</v>
      </c>
      <c r="M23" s="129">
        <f ca="1">IF(NCLog[[#This Row],[next due follow-up]]="-",0,IF(NCLog[[#This Row],[next due follow-up]]&lt;TODAY(),1,0))</f>
        <v>0</v>
      </c>
      <c r="N23" s="6"/>
      <c r="O23" s="13"/>
      <c r="P23" s="91" t="str">
        <f t="shared" si="1"/>
        <v>-</v>
      </c>
    </row>
    <row r="24" spans="1:16" x14ac:dyDescent="0.2">
      <c r="A24" s="96"/>
      <c r="B24" s="96"/>
      <c r="C24" s="7"/>
      <c r="D24" s="134" t="str">
        <f>IF(C24="","",VLOOKUP(C24,'NC Profile'!$A$8:$C$329,3,0))</f>
        <v/>
      </c>
      <c r="E24" s="135"/>
      <c r="F24" s="135"/>
      <c r="G24" s="135"/>
      <c r="H24" s="64" t="str">
        <f t="shared" si="0"/>
        <v>-</v>
      </c>
      <c r="I24" s="7"/>
      <c r="J24" s="97"/>
      <c r="K24" s="7"/>
      <c r="L24" s="98" t="str">
        <f t="shared" si="2"/>
        <v>-</v>
      </c>
      <c r="M24" s="129">
        <f ca="1">IF(NCLog[[#This Row],[next due follow-up]]="-",0,IF(NCLog[[#This Row],[next due follow-up]]&lt;TODAY(),1,0))</f>
        <v>0</v>
      </c>
      <c r="N24" s="7"/>
      <c r="O24" s="99"/>
      <c r="P24" s="100" t="str">
        <f t="shared" si="1"/>
        <v>-</v>
      </c>
    </row>
    <row r="28" spans="1:16" x14ac:dyDescent="0.2">
      <c r="K28" s="15"/>
    </row>
    <row r="29" spans="1:16" x14ac:dyDescent="0.2">
      <c r="K29" s="15"/>
    </row>
  </sheetData>
  <customSheetViews>
    <customSheetView guid="{6F2D69B1-79C6-4868-95A7-4CC228B1210C}">
      <selection activeCell="H4" sqref="H4"/>
      <pageMargins left="0.7" right="0.7" top="0.75" bottom="0.75" header="0.3" footer="0.3"/>
    </customSheetView>
  </customSheetViews>
  <conditionalFormatting sqref="L4:L24">
    <cfRule type="cellIs" dxfId="59" priority="3" stopIfTrue="1" operator="lessThan">
      <formula>TODAY()</formula>
    </cfRule>
  </conditionalFormatting>
  <conditionalFormatting sqref="K28">
    <cfRule type="cellIs" dxfId="58" priority="1" stopIfTrue="1" operator="greaterThan">
      <formula>"today()"</formula>
    </cfRule>
  </conditionalFormatting>
  <dataValidations count="1">
    <dataValidation type="list" allowBlank="1" showInputMessage="1" showErrorMessage="1" sqref="E4:G4">
      <formula1>"0,1"</formula1>
    </dataValidation>
  </dataValidations>
  <hyperlinks>
    <hyperlink ref="N1" location="dashboard!A1" display="Back to Dashboard"/>
  </hyperlinks>
  <pageMargins left="0.25" right="0.25" top="0.75" bottom="0.75" header="0.3" footer="0.3"/>
  <pageSetup scale="78" orientation="landscape" r:id="rId1"/>
  <headerFooter>
    <oddFooter>&amp;L&amp;F&amp;C&amp;A&amp;R&amp;P</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Lists!$A$2:$A$5</xm:f>
          </x14:formula1>
          <xm:sqref>N4:N24</xm:sqref>
        </x14:dataValidation>
        <x14:dataValidation type="list" allowBlank="1" showInputMessage="1" showErrorMessage="1">
          <x14:formula1>
            <xm:f>'NC Profile'!$A$8:$A$329</xm:f>
          </x14:formula1>
          <xm:sqref>C4:C24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2E58D8D386E0478059CAE13DB9AF40" ma:contentTypeVersion="15" ma:contentTypeDescription="Create a new document." ma:contentTypeScope="" ma:versionID="96889d12cf2d287dd0c64e54635f6b72">
  <xsd:schema xmlns:xsd="http://www.w3.org/2001/XMLSchema" xmlns:xs="http://www.w3.org/2001/XMLSchema" xmlns:p="http://schemas.microsoft.com/office/2006/metadata/properties" xmlns:ns2="f56e2cac-dad8-4c28-85e7-c348b1d6b13a" xmlns:ns3="ec2e4464-0f3f-4572-bcc3-79649eb7da61" targetNamespace="http://schemas.microsoft.com/office/2006/metadata/properties" ma:root="true" ma:fieldsID="dd74b142ff863b68f579a2c7a75f9719" ns2:_="" ns3:_="">
    <xsd:import namespace="f56e2cac-dad8-4c28-85e7-c348b1d6b13a"/>
    <xsd:import namespace="ec2e4464-0f3f-4572-bcc3-79649eb7da6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e2cac-dad8-4c28-85e7-c348b1d6b1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e4464-0f3f-4572-bcc3-79649eb7da6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0fdb081-215a-4c73-b04b-1b5a6ef3b0f2}" ma:internalName="TaxCatchAll" ma:showField="CatchAllData" ma:web="ec2e4464-0f3f-4572-bcc3-79649eb7da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2e4464-0f3f-4572-bcc3-79649eb7da61" xsi:nil="true"/>
    <lcf76f155ced4ddcb4097134ff3c332f xmlns="f56e2cac-dad8-4c28-85e7-c348b1d6b1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349BC1-C2BE-4286-BEB4-94021C76BEDD}"/>
</file>

<file path=customXml/itemProps2.xml><?xml version="1.0" encoding="utf-8"?>
<ds:datastoreItem xmlns:ds="http://schemas.openxmlformats.org/officeDocument/2006/customXml" ds:itemID="{37C9AFA5-9EA6-4509-AA87-AFFACE6DD15F}"/>
</file>

<file path=customXml/itemProps3.xml><?xml version="1.0" encoding="utf-8"?>
<ds:datastoreItem xmlns:ds="http://schemas.openxmlformats.org/officeDocument/2006/customXml" ds:itemID="{F49D0789-3262-4885-835C-7ED609C528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MSAP AS F005.2</vt:lpstr>
      <vt:lpstr>AO</vt:lpstr>
      <vt:lpstr>Critical Locations</vt:lpstr>
      <vt:lpstr>Activities</vt:lpstr>
      <vt:lpstr>Technical Areas</vt:lpstr>
      <vt:lpstr>Assessment Program</vt:lpstr>
      <vt:lpstr>Witnessed Audits</vt:lpstr>
      <vt:lpstr>AOAP Change Log</vt:lpstr>
      <vt:lpstr>NC Log</vt:lpstr>
      <vt:lpstr>NC Profile</vt:lpstr>
      <vt:lpstr>Complaint Log</vt:lpstr>
      <vt:lpstr>AO Reports</vt:lpstr>
      <vt:lpstr>Lists</vt:lpstr>
      <vt:lpstr>'Critical Locations'!Print_Area</vt:lpstr>
      <vt:lpstr>'NC Profile'!Print_Area</vt:lpstr>
      <vt:lpstr>'Critical Locations'!Print_Titles</vt:lpstr>
      <vt:lpstr>'Technical Areas'!Print_Titles</vt:lpstr>
    </vt:vector>
  </TitlesOfParts>
  <Company>Food and Drug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 Assessment Programme Management File</dc:title>
  <dc:creator>Winter, Marc-Henri</dc:creator>
  <cp:keywords>MDSAP</cp:keywords>
  <dc:description>Dashboard for overseeing the assessment programme relative to one particular AO.</dc:description>
  <cp:lastModifiedBy>Brown, Liliane</cp:lastModifiedBy>
  <cp:lastPrinted>2013-07-18T19:34:03Z</cp:lastPrinted>
  <dcterms:created xsi:type="dcterms:W3CDTF">2013-05-16T17:04:28Z</dcterms:created>
  <dcterms:modified xsi:type="dcterms:W3CDTF">2013-12-16T19:54:48Z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0x0101004D2E58D8D386E0478059CAE13DB9AF40</vt:lpwstr>
  </property>
</Properties>
</file>